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<sst xmlns="http://schemas.openxmlformats.org/spreadsheetml/2006/main" count="788" uniqueCount="340">
  <si>
    <t>Dział</t>
  </si>
  <si>
    <t>Treść</t>
  </si>
  <si>
    <t>010</t>
  </si>
  <si>
    <t>Rolnictwo i łowiectwo</t>
  </si>
  <si>
    <t>177 414,00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</si>
  <si>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</si>
  <si>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</si>
  <si>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</si>
  <si>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</si>
  <si>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</si>
  <si>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</si>
  <si>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600,00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</si>
  <si>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</si>
  <si>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</si>
  <si>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</si>
  <si>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</si>
  <si>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</si>
  <si>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6 237 021,00</t>
  </si>
  <si>
    <t>70005</t>
  </si>
  <si>
    <t>Gospodarka gruntami i nieruchomościami</t>
  </si>
  <si>
    <t>0470</t>
  </si>
  <si>
    <t>Wpływy z opłat za zarząd, użytkowanie i użytkowanie wieczyste nieruchomości</t>
  </si>
  <si>
    <t>5 200,00</t>
  </si>
  <si>
    <t>0690</t>
  </si>
  <si>
    <t>Wpływy z różnych opłat</t>
  </si>
  <si>
    <t>20,00</t>
  </si>
  <si>
    <t>174 000,00</t>
  </si>
  <si>
    <t>0770</t>
  </si>
  <si>
    <t>Wpłaty z tytułu odpłatnego nabycia prawa własności oraz prawa użytkowania wieczystego nieruchomości</t>
  </si>
  <si>
    <t>6 057 801,00</t>
  </si>
  <si>
    <t>750</t>
  </si>
  <si>
    <t>Administracja publiczna</t>
  </si>
  <si>
    <t>47 150,00</t>
  </si>
  <si>
    <t>75011</t>
  </si>
  <si>
    <t>Urzędy wojewódzkie</t>
  </si>
  <si>
    <t>45 150,00</t>
  </si>
  <si>
    <t>44 600,00</t>
  </si>
  <si>
    <t>2360</t>
  </si>
  <si>
    <t>Dochody jednostek samorządu terytorialnego związane z realizacją zadań z zakresu administracji rządowej oraz innych zadań zleconych ustawami</t>
  </si>
  <si>
    <t>550,00</t>
  </si>
  <si>
    <t>75023</t>
  </si>
  <si>
    <t>Urzędy gmin (miast i miast na prawach powiatu)</t>
  </si>
  <si>
    <t>2 000,00</t>
  </si>
  <si>
    <t>0830</t>
  </si>
  <si>
    <t>Wpływy z usług</t>
  </si>
  <si>
    <t>751</t>
  </si>
  <si>
    <t>Urzędy naczelnych organów władzy państwowej, kontroli i ochrony prawa oraz sądownictwa</t>
  </si>
  <si>
    <t>11 775,00</t>
  </si>
  <si>
    <t>75101</t>
  </si>
  <si>
    <t>Urzędy naczelnych organów władzy państwowej, kontroli i ochrony prawa</t>
  </si>
  <si>
    <t>901,00</t>
  </si>
  <si>
    <t>75109</t>
  </si>
  <si>
    <t>Wybory do rad gmin, rad powiatów i sejmików województw, wybory wójtów, burmistrzów i prezydentów miast oraz referenda gminne, powiatowe i wojewódzkie</t>
  </si>
  <si>
    <t>3 792,00</t>
  </si>
  <si>
    <t>75113</t>
  </si>
  <si>
    <t>Wybory do Parlamentu Europejskiego</t>
  </si>
  <si>
    <t>7 082,00</t>
  </si>
  <si>
    <t>756</t>
  </si>
  <si>
    <t>Dochody od osób prawnych, od osób fizycznych i od innych jednostek nieposiadających osobowości prawnej oraz wydatki związane z ich poborem</t>
  </si>
  <si>
    <t>7 870 707,00</t>
  </si>
  <si>
    <t>75601</t>
  </si>
  <si>
    <t>Wpływy z podatku dochodowego od osób fizycznych</t>
  </si>
  <si>
    <t>1 750,00</t>
  </si>
  <si>
    <t>0350</t>
  </si>
  <si>
    <t>Podatek od działalności gospodarczej osób fizycznych, opłacany w formie karty podatkowej</t>
  </si>
  <si>
    <t>1 500,00</t>
  </si>
  <si>
    <t>0910</t>
  </si>
  <si>
    <t>Odsetki od nieterminowych wpłat z tytułu podatków i opłat</t>
  </si>
  <si>
    <t>250,00</t>
  </si>
  <si>
    <t>75615</t>
  </si>
  <si>
    <t>Wpływy z podatku rolnego, podatku leśnego, podatku od czynności cywilnoprawnych, podatków i opłat lokalnych od osób prawnych i innych jednostek organizacyjnych</t>
  </si>
  <si>
    <t>1 262 680,00</t>
  </si>
  <si>
    <t>0310</t>
  </si>
  <si>
    <t>Podatek od nieruchomości</t>
  </si>
  <si>
    <t>974 400,00</t>
  </si>
  <si>
    <t>0320</t>
  </si>
  <si>
    <t>Podatek rolny</t>
  </si>
  <si>
    <t>203 600,00</t>
  </si>
  <si>
    <t>0330</t>
  </si>
  <si>
    <t>Podatek leśny</t>
  </si>
  <si>
    <t>2 490,00</t>
  </si>
  <si>
    <t>0340</t>
  </si>
  <si>
    <t>Podatek od środków transportowych</t>
  </si>
  <si>
    <t>46 890,00</t>
  </si>
  <si>
    <t>0500</t>
  </si>
  <si>
    <t>Podatek od czynności cywilnoprawnych</t>
  </si>
  <si>
    <t>35 000,00</t>
  </si>
  <si>
    <t>300,00</t>
  </si>
  <si>
    <t>75616</t>
  </si>
  <si>
    <t>Wpływy z podatku rolnego, podatku leśnego, podatku od spadków i darowizn, podatku od czynności cywilno-prawnych oraz podatków i opłat lokalnych od osób fizycznych</t>
  </si>
  <si>
    <t>1 476 448,00</t>
  </si>
  <si>
    <t>500 000,00</t>
  </si>
  <si>
    <t>539 200,00</t>
  </si>
  <si>
    <t>198,00</t>
  </si>
  <si>
    <t>78 150,00</t>
  </si>
  <si>
    <t>0360</t>
  </si>
  <si>
    <t>Podatek od spadków i darowizn</t>
  </si>
  <si>
    <t>2 500,00</t>
  </si>
  <si>
    <t>0430</t>
  </si>
  <si>
    <t>Wpływy z opłaty targowej</t>
  </si>
  <si>
    <t>400,00</t>
  </si>
  <si>
    <t>350 000,00</t>
  </si>
  <si>
    <t>4 000,00</t>
  </si>
  <si>
    <t>75618</t>
  </si>
  <si>
    <t>Wpływy z innych opłat stanowiących dochody jednostek samorządu terytorialnego na podstawie ustaw</t>
  </si>
  <si>
    <t>517 050,00</t>
  </si>
  <si>
    <t>0410</t>
  </si>
  <si>
    <t>Wpływy z opłaty skarbowej</t>
  </si>
  <si>
    <t>26 000,00</t>
  </si>
  <si>
    <t>0480</t>
  </si>
  <si>
    <t>Wpływy z opłat za zezwolenia na sprzedaż alkoholu</t>
  </si>
  <si>
    <t>90 000,00</t>
  </si>
  <si>
    <t>0490</t>
  </si>
  <si>
    <t>Wpływy z innych lokalnych opłat pobieranych przez jednostki samorządu terytorialnego na podstawie odrębnych ustaw</t>
  </si>
  <si>
    <t>400 000,00</t>
  </si>
  <si>
    <t>50,00</t>
  </si>
  <si>
    <t>0920</t>
  </si>
  <si>
    <t>Pozostałe odsetki</t>
  </si>
  <si>
    <t>1 000,00</t>
  </si>
  <si>
    <t>75621</t>
  </si>
  <si>
    <t>Udziały gmin w podatkach stanowiących dochód budżetu państwa</t>
  </si>
  <si>
    <t>4 612 779,00</t>
  </si>
  <si>
    <t>0010</t>
  </si>
  <si>
    <t>Podatek dochodowy od osób fizycznych</t>
  </si>
  <si>
    <t>4 572 779,00</t>
  </si>
  <si>
    <t>0020</t>
  </si>
  <si>
    <t>Podatek dochodowy od osób prawnych</t>
  </si>
  <si>
    <t>40 000,00</t>
  </si>
  <si>
    <t>758</t>
  </si>
  <si>
    <t>Różne rozliczenia</t>
  </si>
  <si>
    <t>4 902 239,00</t>
  </si>
  <si>
    <t>75801</t>
  </si>
  <si>
    <t>Część oświatowa subwencji ogólnej dla jednostek samorządu terytorialnego</t>
  </si>
  <si>
    <t>4 424 362,00</t>
  </si>
  <si>
    <t>2920</t>
  </si>
  <si>
    <t>Subwencje ogólne z budżetu państwa</t>
  </si>
  <si>
    <t>75807</t>
  </si>
  <si>
    <t>Część wyrównawcza subwencji ogólnej dla gmin</t>
  </si>
  <si>
    <t>401 277,00</t>
  </si>
  <si>
    <t>75814</t>
  </si>
  <si>
    <t>Różne rozliczenia finansowe</t>
  </si>
  <si>
    <t>76 600,00</t>
  </si>
  <si>
    <t>25 700,00</t>
  </si>
  <si>
    <t>0970</t>
  </si>
  <si>
    <t>Wpływy z różnych dochodów</t>
  </si>
  <si>
    <t>50 900,00</t>
  </si>
  <si>
    <t>801</t>
  </si>
  <si>
    <t>Oświata i wychowanie</t>
  </si>
  <si>
    <t>256 300,00</t>
  </si>
  <si>
    <t>80101</t>
  </si>
  <si>
    <t>Szkoły podstawowe</t>
  </si>
  <si>
    <t>15 090,00</t>
  </si>
  <si>
    <t>7 550,00</t>
  </si>
  <si>
    <t>7 540,00</t>
  </si>
  <si>
    <t>80104</t>
  </si>
  <si>
    <t xml:space="preserve">Przedszkola </t>
  </si>
  <si>
    <t>230 185,00</t>
  </si>
  <si>
    <t>145 300,00</t>
  </si>
  <si>
    <t>205,00</t>
  </si>
  <si>
    <t>480,00</t>
  </si>
  <si>
    <t>2310</t>
  </si>
  <si>
    <t>Dotacje celowe otrzymane z gminy na zadania bieżące realizowane na podstawie porozumień (umów) między jednostkami samorządu terytorialnego</t>
  </si>
  <si>
    <t>84 200,00</t>
  </si>
  <si>
    <t>80195</t>
  </si>
  <si>
    <t>11 025,00</t>
  </si>
  <si>
    <t>2030</t>
  </si>
  <si>
    <t>Dotacje celowe otrzymane z budżetu państwa na realizację własnych zadań bieżących gmin (związków gmin)</t>
  </si>
  <si>
    <t>8 525,00</t>
  </si>
  <si>
    <t>852</t>
  </si>
  <si>
    <t>Pomoc społeczna</t>
  </si>
  <si>
    <t>1 494 157,00</t>
  </si>
  <si>
    <t>85212</t>
  </si>
  <si>
    <t>Świadczenia rodzinne, świadczenia z funduszu alimentacyjneego oraz składki na ubezpieczenia emerytalne i rentowe z ubezpieczenia społecznego</t>
  </si>
  <si>
    <t>1 331 400,00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</si>
  <si>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</si>
  <si>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</si>
  <si>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2 800,00</t>
  </si>
  <si>
    <t>85214</t>
  </si>
  <si>
    <t>Zasiłki i pomoc w naturze oraz składki na ubezpieczenia emerytalne i rentowe</t>
  </si>
  <si>
    <t>85 800,00</t>
  </si>
  <si>
    <t>11 800,00</t>
  </si>
  <si>
    <t>74 000,00</t>
  </si>
  <si>
    <t>85219</t>
  </si>
  <si>
    <t>Ośrodki pomocy społecznej</t>
  </si>
  <si>
    <t>61 390,00</t>
  </si>
  <si>
    <t>4 350,00</t>
  </si>
  <si>
    <t>40,00</t>
  </si>
  <si>
    <t>57 000,00</t>
  </si>
  <si>
    <t>85295</t>
  </si>
  <si>
    <t>12 767,00</t>
  </si>
  <si>
    <t>853</t>
  </si>
  <si>
    <t>Pozostałe zadania w zakresie polityki społecznej</t>
  </si>
  <si>
    <t>32 992,00</t>
  </si>
  <si>
    <t>85395</t>
  </si>
  <si>
    <t>2008</t>
  </si>
  <si>
    <t>Dotacje rozwojowe oraz środki na finansowanie Wspólnej Polityki Rolnej</t>
  </si>
  <si>
    <t>31 333,00</t>
  </si>
  <si>
    <t>2009</t>
  </si>
  <si>
    <t>1 659,00</t>
  </si>
  <si>
    <t>854</t>
  </si>
  <si>
    <t>Edukacyjna opieka wychowawcza</t>
  </si>
  <si>
    <t>46 402,00</t>
  </si>
  <si>
    <t>85415</t>
  </si>
  <si>
    <t>Pomoc materialna dla uczniów</t>
  </si>
  <si>
    <t>900</t>
  </si>
  <si>
    <t>Gospodarka komunalna i ochrona środowiska</t>
  </si>
  <si>
    <t>29 100,00</t>
  </si>
  <si>
    <t>90020</t>
  </si>
  <si>
    <t>Wpływy i wydatki związane z gromadzeniem środków z opłat produktowych</t>
  </si>
  <si>
    <t>0400</t>
  </si>
  <si>
    <t>Wpływy z opłaty produktowej</t>
  </si>
  <si>
    <t>90095</t>
  </si>
  <si>
    <t>27 100,00</t>
  </si>
  <si>
    <t>27 000,00</t>
  </si>
  <si>
    <t>100,00</t>
  </si>
  <si>
    <t>926</t>
  </si>
  <si>
    <t>Kultura fizyczna i sport</t>
  </si>
  <si>
    <t>1 332 000,00</t>
  </si>
  <si>
    <t>92601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</si>
  <si>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</si>
  <si>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</si>
  <si>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</si>
  <si>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666 000,00</t>
  </si>
  <si>
    <t>6330</t>
  </si>
  <si>
    <t>Dotacje celowe otrzymane z budżetu państwa na realizację inwestycji i zakupów inwestycyjnych własnych gmin (związków gmin)</t>
  </si>
  <si>
    <t>Razem:</t>
  </si>
  <si>
    <t>22 437 857,00</t>
  </si>
  <si>
    <t>Infrastruktura wodociągowa i sanitacyjna wsi</t>
  </si>
  <si>
    <t>Kary i odszkodowania wypłacane na rzecz osób prawnych i innych jednostek organizacyjnych</t>
  </si>
  <si>
    <t>Wydatki inwestycyjne jednostek budżetowych</t>
  </si>
  <si>
    <t>Wydatki na zakupy inwestycyjne jednostek budżetowych</t>
  </si>
  <si>
    <t>Izby rolnicze</t>
  </si>
  <si>
    <t>Wpłaty gmin na rzecz izb rolniczych w wysokości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</si>
  <si>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</si>
  <si>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</si>
  <si>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</si>
  <si>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</si>
  <si>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</si>
  <si>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</si>
  <si>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</si>
  <si>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</si>
  <si>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</si>
  <si>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</si>
  <si>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</si>
  <si>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</si>
  <si>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>Dotacja celowa na pomoc finansową udzielaną między jednostkami samorządu terytorialnego na dofinansowanie własnych zadań bieżących</t>
  </si>
  <si>
    <t>Drogi publiczne gminne</t>
  </si>
  <si>
    <t>Zakup usług remontowych</t>
  </si>
  <si>
    <t>Koszty postępowania sądowego i prokuratorskiego</t>
  </si>
  <si>
    <t>Turystyka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</si>
  <si>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</si>
  <si>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</si>
  <si>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</si>
  <si>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</si>
  <si>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Podróże służbowe krajowe</t>
  </si>
  <si>
    <t>Rady gmin (miast i miast na prawach powiatu)</t>
  </si>
  <si>
    <t xml:space="preserve">Różne wydatki na rzecz osób fizycznych </t>
  </si>
  <si>
    <t>Wydatki osobowe niezaliczone do wynagrodzeń</t>
  </si>
  <si>
    <t>Dodatkowe wynagrodzenie roczne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</si>
  <si>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</si>
  <si>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</si>
  <si>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</si>
  <si>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</si>
  <si>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</si>
  <si>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Opłata z tytułu zakupu usług telekomunikacyjnych telefonii stacjinarnej</t>
  </si>
  <si>
    <t>Podróże służbowe zagraniczne</t>
  </si>
  <si>
    <t>Odpisy na zakładowy fundusz świadczeń socjalnych</t>
  </si>
  <si>
    <t xml:space="preserve">Szkolenia pracowników niebędących członkami korpusu służby cywilnej </t>
  </si>
  <si>
    <t>Promocja jednostek samorządu terytorialnego</t>
  </si>
  <si>
    <t>Nagrody o charakterze szczególnym niezaliczone do wynagrodzeń</t>
  </si>
  <si>
    <t>Bezpieczeństwo publiczne i ochrona przeciwpożarowa</t>
  </si>
  <si>
    <t>Jednostki terenowe Policji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</si>
  <si>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</si>
  <si>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</si>
  <si>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Ochotnicze straże pożarne</t>
  </si>
  <si>
    <t>Dotacje celowe z budżetu na finansowanie lub dofinansowanie kosztów realizacji inwestycji i zakupów inwestycyjnych jednostek nie zaliczanych do sektora finansów publicznych</t>
  </si>
  <si>
    <t>Zarządzanie kryzysowe</t>
  </si>
  <si>
    <t>Rezerwy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</si>
  <si>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</si>
  <si>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</si>
  <si>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</si>
  <si>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</si>
  <si>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</si>
  <si>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Rezerwy ogólne i celowe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</si>
  <si>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</si>
  <si>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</si>
  <si>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</si>
  <si>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>Dotacja podmiotowa z budżetu dla niepublicznej jednostki systemu oświaty</t>
  </si>
  <si>
    <t>Przedszkola specjalne</t>
  </si>
  <si>
    <t>Gimnazja</t>
  </si>
  <si>
    <t>Dowożenie uczniów do szkół</t>
  </si>
  <si>
    <t>Dokształcanie i doskonalenie nauczycieli</t>
  </si>
  <si>
    <t>Stołówki szkolne</t>
  </si>
  <si>
    <t>Dotacja celowa z budżetu na finansowanie lub dofinansowanie zadań zleconych do realizacji stowarzyszeniom</t>
  </si>
  <si>
    <t>Ochrona zdrowia</t>
  </si>
  <si>
    <t>Programy polityki zdrowotnej</t>
  </si>
  <si>
    <t>Dotacje celowe przekazane dla powiatu na zadania bieżące realizowane na podstawie porozumień (umów) między jednostkami samorządu terytorialnego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</si>
  <si>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</si>
  <si>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</si>
  <si>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</si>
  <si>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</si>
  <si>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Świadczenia społeczne</t>
  </si>
  <si>
    <t>Składki na ubezpieczenie zdrowotne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</si>
  <si>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</si>
  <si>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</si>
  <si>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</si>
  <si>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</si>
  <si>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Stypendia dla uczniów</t>
  </si>
  <si>
    <t>Inne formy pomocy dla uczniów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</si>
  <si>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</si>
  <si>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</si>
  <si>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</si>
  <si>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</si>
  <si>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</si>
  <si>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Zakłady gospodarki komunalnej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</si>
  <si>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</si>
  <si>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</si>
  <si>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</si>
  <si>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</si>
  <si>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</si>
  <si>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</si>
  <si>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</si>
  <si>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</si>
  <si>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Stypendia różne</t>
  </si>
  <si>
    <t>01010</t>
  </si>
  <si>
    <t>01030</t>
  </si>
  <si>
    <t>Plan</t>
  </si>
  <si>
    <t>Roz- dział</t>
  </si>
  <si>
    <t>Para- graf</t>
  </si>
  <si>
    <t>wykonanie</t>
  </si>
  <si>
    <t>% wykona- nia planu</t>
  </si>
  <si>
    <t>Wykonanie budżetu Gminy Kleszczewo na dzień 30.06.2009r.</t>
  </si>
  <si>
    <t>851</t>
  </si>
  <si>
    <t>85154</t>
  </si>
  <si>
    <t>2440</t>
  </si>
  <si>
    <t>90004</t>
  </si>
  <si>
    <t>0,00</t>
  </si>
  <si>
    <t>Dotacje otrzymane z funduszy celowych na realizację zadań bieżących jednostek sektora finansów publicznych</t>
  </si>
  <si>
    <t>Dotacje celowe z budżetu dla jednostek niezaliczanych do sektora finansów publicznych realizujących projekty fifnasowe z udziałem środków z budżetu Unii Europejskiej</t>
  </si>
  <si>
    <t>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</si>
</sst>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49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5" xfId="0" applyNumberFormat="1" applyFont="1" applyFill="1" applyBorder="1" applyAlignment="1" applyProtection="1">
      <alignment horizontal="right" vertical="center"/>
      <protection locked="0"/>
    </xf>
    <xf numFmtId="4" fontId="7" fillId="34" borderId="15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2"/>
  <sheetViews>
    <sheetView showGridLines="0" tabSelected="1" view="pageLayout" workbookViewId="0" topLeftCell="A1">
      <selection activeCell="J2" sqref="J2"/>
    </sheetView>
  </sheetViews>
  <sheetFormatPr defaultColWidth="9.33203125" defaultRowHeight="12.75"/>
  <cols>
    <col min="1" max="1" width="0.82421875" style="0" customWidth="1"/>
    <col min="2" max="2" width="6.16015625" style="45" customWidth="1"/>
    <col min="3" max="3" width="6.66015625" style="45" customWidth="1"/>
    <col min="4" max="4" width="6.5" style="45" customWidth="1"/>
    <col min="5" max="5" width="58.83203125" style="48" customWidth="1"/>
    <col min="6" max="6" width="14.16015625" style="45" customWidth="1"/>
    <col min="7" max="7" width="12.5" style="21" customWidth="1"/>
    <col min="8" max="8" width="9.33203125" style="21" customWidth="1"/>
  </cols>
  <sheetData>
    <row r="1" spans="1:8" ht="12.75">
      <c r="A1" s="58" t="s">
        <v>331</v>
      </c>
      <c r="B1" s="58"/>
      <c r="C1" s="58"/>
      <c r="D1" s="58"/>
      <c r="E1" s="58"/>
      <c r="F1" s="58"/>
      <c r="G1" s="58"/>
      <c r="H1" s="58"/>
    </row>
    <row r="2" spans="1:8" ht="12.75">
      <c r="A2" s="11"/>
      <c r="B2" s="38"/>
      <c r="C2" s="38"/>
      <c r="D2" s="38"/>
      <c r="E2" s="46"/>
      <c r="F2" s="38"/>
      <c r="G2" s="20"/>
      <c r="H2" s="20"/>
    </row>
    <row r="3" spans="2:6" ht="12.75">
      <c r="B3" s="59"/>
      <c r="C3" s="60"/>
      <c r="D3" s="60"/>
      <c r="E3" s="60"/>
      <c r="F3" s="60"/>
    </row>
    <row r="4" spans="1:8" s="57" customFormat="1" ht="48">
      <c r="A4" s="53"/>
      <c r="B4" s="54" t="s">
        <v>0</v>
      </c>
      <c r="C4" s="54" t="s">
        <v>327</v>
      </c>
      <c r="D4" s="54" t="s">
        <v>328</v>
      </c>
      <c r="E4" s="54" t="s">
        <v>1</v>
      </c>
      <c r="F4" s="54" t="s">
        <v>326</v>
      </c>
      <c r="G4" s="55" t="s">
        <v>329</v>
      </c>
      <c r="H4" s="56" t="s">
        <v>330</v>
      </c>
    </row>
    <row r="5" spans="1:8" ht="12.75">
      <c r="A5" s="1"/>
      <c r="B5" s="3" t="s">
        <v>2</v>
      </c>
      <c r="C5" s="3"/>
      <c r="D5" s="3"/>
      <c r="E5" s="4" t="s">
        <v>3</v>
      </c>
      <c r="F5" s="5" t="s">
        <v>4</v>
      </c>
      <c r="G5" s="28">
        <f>G7</f>
        <v>177413.36</v>
      </c>
      <c r="H5" s="28">
        <f>G5*100/F5</f>
        <v>99.99963926183953</v>
      </c>
    </row>
    <row r="6" spans="1:8" ht="15">
      <c r="A6" s="1"/>
      <c r="B6" s="6"/>
      <c r="C6" s="7" t="s">
        <v>5</v>
      </c>
      <c r="D6" s="6"/>
      <c r="E6" s="8" t="s">
        <v>6</v>
      </c>
      <c r="F6" s="9" t="s">
        <v>4</v>
      </c>
      <c r="G6" s="23">
        <f>G7</f>
        <v>177413.36</v>
      </c>
      <c r="H6" s="23">
        <f aca="true" t="shared" si="0" ref="H6:H71">G6*100/F6</f>
        <v>99.99963926183953</v>
      </c>
    </row>
    <row r="7" spans="1:8" ht="33.75">
      <c r="A7" s="1"/>
      <c r="B7" s="7"/>
      <c r="C7" s="7"/>
      <c r="D7" s="7" t="s">
        <v>7</v>
      </c>
      <c r="E7" s="8" t="s">
        <v>8</v>
      </c>
      <c r="F7" s="9" t="s">
        <v>4</v>
      </c>
      <c r="G7" s="23">
        <v>177413.36</v>
      </c>
      <c r="H7" s="23">
        <f t="shared" si="0"/>
        <v>99.99963926183953</v>
      </c>
    </row>
    <row r="8" spans="1:8" ht="12.75">
      <c r="A8" s="1"/>
      <c r="B8" s="3" t="s">
        <v>9</v>
      </c>
      <c r="C8" s="3"/>
      <c r="D8" s="3"/>
      <c r="E8" s="4" t="s">
        <v>10</v>
      </c>
      <c r="F8" s="5" t="s">
        <v>11</v>
      </c>
      <c r="G8" s="23">
        <f>G9</f>
        <v>0</v>
      </c>
      <c r="H8" s="23">
        <f t="shared" si="0"/>
        <v>0</v>
      </c>
    </row>
    <row r="9" spans="1:8" ht="15">
      <c r="A9" s="1"/>
      <c r="B9" s="6"/>
      <c r="C9" s="7" t="s">
        <v>12</v>
      </c>
      <c r="D9" s="6"/>
      <c r="E9" s="8" t="s">
        <v>6</v>
      </c>
      <c r="F9" s="9" t="s">
        <v>11</v>
      </c>
      <c r="G9" s="23">
        <f>G10</f>
        <v>0</v>
      </c>
      <c r="H9" s="23">
        <f t="shared" si="0"/>
        <v>0</v>
      </c>
    </row>
    <row r="10" spans="1:8" ht="45">
      <c r="A10" s="1"/>
      <c r="B10" s="7"/>
      <c r="C10" s="7"/>
      <c r="D10" s="7" t="s">
        <v>13</v>
      </c>
      <c r="E10" s="8" t="s">
        <v>14</v>
      </c>
      <c r="F10" s="9" t="s">
        <v>11</v>
      </c>
      <c r="G10" s="23">
        <v>0</v>
      </c>
      <c r="H10" s="23">
        <f t="shared" si="0"/>
        <v>0</v>
      </c>
    </row>
    <row r="11" spans="1:8" ht="12.75">
      <c r="A11" s="1"/>
      <c r="B11" s="3" t="s">
        <v>15</v>
      </c>
      <c r="C11" s="3"/>
      <c r="D11" s="3"/>
      <c r="E11" s="4" t="s">
        <v>16</v>
      </c>
      <c r="F11" s="5" t="s">
        <v>17</v>
      </c>
      <c r="G11" s="28">
        <f>G12</f>
        <v>200369.65000000002</v>
      </c>
      <c r="H11" s="28">
        <f t="shared" si="0"/>
        <v>3.212585784142783</v>
      </c>
    </row>
    <row r="12" spans="1:8" ht="15">
      <c r="A12" s="1"/>
      <c r="B12" s="6"/>
      <c r="C12" s="7" t="s">
        <v>18</v>
      </c>
      <c r="D12" s="6"/>
      <c r="E12" s="8" t="s">
        <v>19</v>
      </c>
      <c r="F12" s="9" t="s">
        <v>17</v>
      </c>
      <c r="G12" s="23">
        <f>SUM(G13:G17)</f>
        <v>200369.65000000002</v>
      </c>
      <c r="H12" s="23">
        <f t="shared" si="0"/>
        <v>3.212585784142783</v>
      </c>
    </row>
    <row r="13" spans="1:8" ht="22.5">
      <c r="A13" s="1"/>
      <c r="B13" s="7"/>
      <c r="C13" s="7"/>
      <c r="D13" s="7" t="s">
        <v>20</v>
      </c>
      <c r="E13" s="8" t="s">
        <v>21</v>
      </c>
      <c r="F13" s="9" t="s">
        <v>22</v>
      </c>
      <c r="G13" s="23">
        <v>5302.11</v>
      </c>
      <c r="H13" s="23">
        <f t="shared" si="0"/>
        <v>101.96365384615385</v>
      </c>
    </row>
    <row r="14" spans="1:8" ht="12.75">
      <c r="A14" s="1"/>
      <c r="B14" s="7"/>
      <c r="C14" s="7"/>
      <c r="D14" s="7" t="s">
        <v>23</v>
      </c>
      <c r="E14" s="8" t="s">
        <v>24</v>
      </c>
      <c r="F14" s="9" t="s">
        <v>25</v>
      </c>
      <c r="G14" s="23"/>
      <c r="H14" s="23">
        <f t="shared" si="0"/>
        <v>0</v>
      </c>
    </row>
    <row r="15" spans="1:8" ht="45">
      <c r="A15" s="1"/>
      <c r="B15" s="7"/>
      <c r="C15" s="7"/>
      <c r="D15" s="7" t="s">
        <v>13</v>
      </c>
      <c r="E15" s="8" t="s">
        <v>14</v>
      </c>
      <c r="F15" s="9" t="s">
        <v>26</v>
      </c>
      <c r="G15" s="23">
        <v>77692.09</v>
      </c>
      <c r="H15" s="23">
        <f t="shared" si="0"/>
        <v>44.65062643678161</v>
      </c>
    </row>
    <row r="16" spans="1:8" ht="22.5">
      <c r="A16" s="1"/>
      <c r="B16" s="7"/>
      <c r="C16" s="7"/>
      <c r="D16" s="7" t="s">
        <v>27</v>
      </c>
      <c r="E16" s="8" t="s">
        <v>28</v>
      </c>
      <c r="F16" s="9" t="s">
        <v>29</v>
      </c>
      <c r="G16" s="23">
        <v>116607</v>
      </c>
      <c r="H16" s="23">
        <f t="shared" si="0"/>
        <v>1.9249064140601515</v>
      </c>
    </row>
    <row r="17" spans="1:8" s="19" customFormat="1" ht="12.75">
      <c r="A17" s="10"/>
      <c r="B17" s="16"/>
      <c r="C17" s="16"/>
      <c r="D17" s="16" t="s">
        <v>116</v>
      </c>
      <c r="E17" s="8" t="s">
        <v>117</v>
      </c>
      <c r="F17" s="18"/>
      <c r="G17" s="23">
        <v>768.45</v>
      </c>
      <c r="H17" s="23"/>
    </row>
    <row r="18" spans="1:8" ht="12.75">
      <c r="A18" s="1"/>
      <c r="B18" s="3" t="s">
        <v>30</v>
      </c>
      <c r="C18" s="3"/>
      <c r="D18" s="3"/>
      <c r="E18" s="4" t="s">
        <v>31</v>
      </c>
      <c r="F18" s="5" t="s">
        <v>32</v>
      </c>
      <c r="G18" s="28">
        <f>G19+G22</f>
        <v>24013.81</v>
      </c>
      <c r="H18" s="28">
        <f t="shared" si="0"/>
        <v>50.93066808059385</v>
      </c>
    </row>
    <row r="19" spans="1:8" ht="15">
      <c r="A19" s="1"/>
      <c r="B19" s="6"/>
      <c r="C19" s="7" t="s">
        <v>33</v>
      </c>
      <c r="D19" s="6"/>
      <c r="E19" s="8" t="s">
        <v>34</v>
      </c>
      <c r="F19" s="9" t="s">
        <v>35</v>
      </c>
      <c r="G19" s="23">
        <f>G20+G21</f>
        <v>21907.2</v>
      </c>
      <c r="H19" s="23">
        <f t="shared" si="0"/>
        <v>48.520930232558136</v>
      </c>
    </row>
    <row r="20" spans="1:8" ht="33.75">
      <c r="A20" s="1"/>
      <c r="B20" s="7"/>
      <c r="C20" s="7"/>
      <c r="D20" s="7" t="s">
        <v>7</v>
      </c>
      <c r="E20" s="8" t="s">
        <v>8</v>
      </c>
      <c r="F20" s="9" t="s">
        <v>36</v>
      </c>
      <c r="G20" s="23">
        <v>21550</v>
      </c>
      <c r="H20" s="23">
        <f t="shared" si="0"/>
        <v>48.318385650224215</v>
      </c>
    </row>
    <row r="21" spans="1:8" ht="33.75">
      <c r="A21" s="1"/>
      <c r="B21" s="7"/>
      <c r="C21" s="7"/>
      <c r="D21" s="7" t="s">
        <v>37</v>
      </c>
      <c r="E21" s="8" t="s">
        <v>38</v>
      </c>
      <c r="F21" s="9" t="s">
        <v>39</v>
      </c>
      <c r="G21" s="23">
        <v>357.2</v>
      </c>
      <c r="H21" s="23">
        <f t="shared" si="0"/>
        <v>64.94545454545455</v>
      </c>
    </row>
    <row r="22" spans="1:8" ht="15">
      <c r="A22" s="1"/>
      <c r="B22" s="6"/>
      <c r="C22" s="7" t="s">
        <v>40</v>
      </c>
      <c r="D22" s="6"/>
      <c r="E22" s="8" t="s">
        <v>41</v>
      </c>
      <c r="F22" s="9" t="s">
        <v>42</v>
      </c>
      <c r="G22" s="23">
        <f>G23+G24</f>
        <v>2106.61</v>
      </c>
      <c r="H22" s="23">
        <f t="shared" si="0"/>
        <v>105.3305</v>
      </c>
    </row>
    <row r="23" spans="1:8" ht="15">
      <c r="A23" s="1"/>
      <c r="B23" s="6"/>
      <c r="C23" s="7"/>
      <c r="D23" s="7" t="s">
        <v>43</v>
      </c>
      <c r="E23" s="8" t="s">
        <v>44</v>
      </c>
      <c r="F23" s="9" t="s">
        <v>42</v>
      </c>
      <c r="G23" s="23">
        <v>2103.4</v>
      </c>
      <c r="H23" s="23">
        <f>G23*100/F23</f>
        <v>105.17</v>
      </c>
    </row>
    <row r="24" spans="1:8" ht="12.75">
      <c r="A24" s="1"/>
      <c r="B24" s="7"/>
      <c r="C24" s="7"/>
      <c r="D24" s="31" t="s">
        <v>116</v>
      </c>
      <c r="E24" s="8" t="s">
        <v>117</v>
      </c>
      <c r="F24" s="47"/>
      <c r="G24" s="23">
        <v>3.21</v>
      </c>
      <c r="H24" s="22"/>
    </row>
    <row r="25" spans="1:8" ht="22.5">
      <c r="A25" s="1"/>
      <c r="B25" s="3" t="s">
        <v>45</v>
      </c>
      <c r="C25" s="3"/>
      <c r="D25" s="3"/>
      <c r="E25" s="4" t="s">
        <v>46</v>
      </c>
      <c r="F25" s="5" t="s">
        <v>47</v>
      </c>
      <c r="G25" s="28">
        <f>G26+G28+G30</f>
        <v>9277.79</v>
      </c>
      <c r="H25" s="28">
        <f t="shared" si="0"/>
        <v>78.79227176220807</v>
      </c>
    </row>
    <row r="26" spans="1:8" ht="22.5">
      <c r="A26" s="1"/>
      <c r="B26" s="6"/>
      <c r="C26" s="7" t="s">
        <v>48</v>
      </c>
      <c r="D26" s="6"/>
      <c r="E26" s="8" t="s">
        <v>49</v>
      </c>
      <c r="F26" s="9" t="s">
        <v>50</v>
      </c>
      <c r="G26" s="23">
        <f>G27</f>
        <v>451</v>
      </c>
      <c r="H26" s="23">
        <f t="shared" si="0"/>
        <v>50.055493895671475</v>
      </c>
    </row>
    <row r="27" spans="1:8" ht="33.75">
      <c r="A27" s="1"/>
      <c r="B27" s="7"/>
      <c r="C27" s="7"/>
      <c r="D27" s="7" t="s">
        <v>7</v>
      </c>
      <c r="E27" s="8" t="s">
        <v>8</v>
      </c>
      <c r="F27" s="9" t="s">
        <v>50</v>
      </c>
      <c r="G27" s="23">
        <v>451</v>
      </c>
      <c r="H27" s="23">
        <f t="shared" si="0"/>
        <v>50.055493895671475</v>
      </c>
    </row>
    <row r="28" spans="1:8" ht="33.75">
      <c r="A28" s="1"/>
      <c r="B28" s="6"/>
      <c r="C28" s="7" t="s">
        <v>51</v>
      </c>
      <c r="D28" s="6"/>
      <c r="E28" s="8" t="s">
        <v>52</v>
      </c>
      <c r="F28" s="9" t="s">
        <v>53</v>
      </c>
      <c r="G28" s="23">
        <f>G29</f>
        <v>1744.79</v>
      </c>
      <c r="H28" s="23">
        <f t="shared" si="0"/>
        <v>46.012394514767934</v>
      </c>
    </row>
    <row r="29" spans="1:8" ht="33.75">
      <c r="A29" s="1"/>
      <c r="B29" s="7"/>
      <c r="C29" s="7"/>
      <c r="D29" s="7" t="s">
        <v>7</v>
      </c>
      <c r="E29" s="8" t="s">
        <v>8</v>
      </c>
      <c r="F29" s="9" t="s">
        <v>53</v>
      </c>
      <c r="G29" s="23">
        <v>1744.79</v>
      </c>
      <c r="H29" s="23">
        <f t="shared" si="0"/>
        <v>46.012394514767934</v>
      </c>
    </row>
    <row r="30" spans="1:8" ht="15">
      <c r="A30" s="1"/>
      <c r="B30" s="6"/>
      <c r="C30" s="7" t="s">
        <v>54</v>
      </c>
      <c r="D30" s="6"/>
      <c r="E30" s="8" t="s">
        <v>55</v>
      </c>
      <c r="F30" s="9" t="s">
        <v>56</v>
      </c>
      <c r="G30" s="23">
        <f>G31</f>
        <v>7082</v>
      </c>
      <c r="H30" s="23">
        <f t="shared" si="0"/>
        <v>100</v>
      </c>
    </row>
    <row r="31" spans="1:8" ht="33.75">
      <c r="A31" s="1"/>
      <c r="B31" s="7"/>
      <c r="C31" s="7"/>
      <c r="D31" s="7" t="s">
        <v>7</v>
      </c>
      <c r="E31" s="8" t="s">
        <v>8</v>
      </c>
      <c r="F31" s="9" t="s">
        <v>56</v>
      </c>
      <c r="G31" s="23">
        <v>7082</v>
      </c>
      <c r="H31" s="23">
        <f t="shared" si="0"/>
        <v>100</v>
      </c>
    </row>
    <row r="32" spans="1:8" ht="33.75">
      <c r="A32" s="1"/>
      <c r="B32" s="3" t="s">
        <v>57</v>
      </c>
      <c r="C32" s="3"/>
      <c r="D32" s="3"/>
      <c r="E32" s="4" t="s">
        <v>58</v>
      </c>
      <c r="F32" s="5" t="s">
        <v>59</v>
      </c>
      <c r="G32" s="28">
        <f>G33+G36+G43+G53+G59</f>
        <v>3837960.72</v>
      </c>
      <c r="H32" s="28">
        <f t="shared" si="0"/>
        <v>48.76259172142986</v>
      </c>
    </row>
    <row r="33" spans="1:8" ht="15">
      <c r="A33" s="1"/>
      <c r="B33" s="6"/>
      <c r="C33" s="7" t="s">
        <v>60</v>
      </c>
      <c r="D33" s="6"/>
      <c r="E33" s="8" t="s">
        <v>61</v>
      </c>
      <c r="F33" s="9" t="s">
        <v>62</v>
      </c>
      <c r="G33" s="23">
        <f>G34+G35</f>
        <v>812.9200000000001</v>
      </c>
      <c r="H33" s="23">
        <f t="shared" si="0"/>
        <v>46.45257142857143</v>
      </c>
    </row>
    <row r="34" spans="1:8" ht="22.5">
      <c r="A34" s="1"/>
      <c r="B34" s="7"/>
      <c r="C34" s="7"/>
      <c r="D34" s="7" t="s">
        <v>63</v>
      </c>
      <c r="E34" s="8" t="s">
        <v>64</v>
      </c>
      <c r="F34" s="9" t="s">
        <v>65</v>
      </c>
      <c r="G34" s="23">
        <v>615.45</v>
      </c>
      <c r="H34" s="23">
        <f t="shared" si="0"/>
        <v>41.03000000000001</v>
      </c>
    </row>
    <row r="35" spans="1:8" ht="12.75">
      <c r="A35" s="1"/>
      <c r="B35" s="7"/>
      <c r="C35" s="7"/>
      <c r="D35" s="7" t="s">
        <v>66</v>
      </c>
      <c r="E35" s="8" t="s">
        <v>67</v>
      </c>
      <c r="F35" s="9" t="s">
        <v>68</v>
      </c>
      <c r="G35" s="23">
        <v>197.47</v>
      </c>
      <c r="H35" s="23">
        <f t="shared" si="0"/>
        <v>78.988</v>
      </c>
    </row>
    <row r="36" spans="1:8" ht="33.75">
      <c r="A36" s="1"/>
      <c r="B36" s="6"/>
      <c r="C36" s="7" t="s">
        <v>69</v>
      </c>
      <c r="D36" s="6"/>
      <c r="E36" s="8" t="s">
        <v>70</v>
      </c>
      <c r="F36" s="9" t="s">
        <v>71</v>
      </c>
      <c r="G36" s="23">
        <f>SUM(G37:G42)</f>
        <v>682014.27</v>
      </c>
      <c r="H36" s="23">
        <f t="shared" si="0"/>
        <v>54.01323138087243</v>
      </c>
    </row>
    <row r="37" spans="1:8" ht="12.75">
      <c r="A37" s="1"/>
      <c r="B37" s="7"/>
      <c r="C37" s="7"/>
      <c r="D37" s="7" t="s">
        <v>72</v>
      </c>
      <c r="E37" s="8" t="s">
        <v>73</v>
      </c>
      <c r="F37" s="9" t="s">
        <v>74</v>
      </c>
      <c r="G37" s="23">
        <v>512038.81</v>
      </c>
      <c r="H37" s="23">
        <f t="shared" si="0"/>
        <v>52.54913895730706</v>
      </c>
    </row>
    <row r="38" spans="1:8" ht="12.75">
      <c r="A38" s="1"/>
      <c r="B38" s="7"/>
      <c r="C38" s="7"/>
      <c r="D38" s="7" t="s">
        <v>75</v>
      </c>
      <c r="E38" s="8" t="s">
        <v>76</v>
      </c>
      <c r="F38" s="9" t="s">
        <v>77</v>
      </c>
      <c r="G38" s="23">
        <v>111088</v>
      </c>
      <c r="H38" s="23">
        <f t="shared" si="0"/>
        <v>54.56188605108055</v>
      </c>
    </row>
    <row r="39" spans="1:8" ht="12.75">
      <c r="A39" s="1"/>
      <c r="B39" s="7"/>
      <c r="C39" s="7"/>
      <c r="D39" s="7" t="s">
        <v>78</v>
      </c>
      <c r="E39" s="8" t="s">
        <v>79</v>
      </c>
      <c r="F39" s="9" t="s">
        <v>80</v>
      </c>
      <c r="G39" s="23">
        <v>1267</v>
      </c>
      <c r="H39" s="23">
        <f t="shared" si="0"/>
        <v>50.88353413654618</v>
      </c>
    </row>
    <row r="40" spans="1:8" ht="12.75">
      <c r="A40" s="1"/>
      <c r="B40" s="7"/>
      <c r="C40" s="7"/>
      <c r="D40" s="7" t="s">
        <v>81</v>
      </c>
      <c r="E40" s="8" t="s">
        <v>82</v>
      </c>
      <c r="F40" s="9" t="s">
        <v>83</v>
      </c>
      <c r="G40" s="23">
        <v>29278</v>
      </c>
      <c r="H40" s="23">
        <f t="shared" si="0"/>
        <v>62.43975261249734</v>
      </c>
    </row>
    <row r="41" spans="1:8" ht="12.75">
      <c r="A41" s="1"/>
      <c r="B41" s="7"/>
      <c r="C41" s="7"/>
      <c r="D41" s="7" t="s">
        <v>84</v>
      </c>
      <c r="E41" s="8" t="s">
        <v>85</v>
      </c>
      <c r="F41" s="9" t="s">
        <v>86</v>
      </c>
      <c r="G41" s="23">
        <v>25821.36</v>
      </c>
      <c r="H41" s="23">
        <f t="shared" si="0"/>
        <v>73.77531428571429</v>
      </c>
    </row>
    <row r="42" spans="1:8" ht="12.75">
      <c r="A42" s="1"/>
      <c r="B42" s="7"/>
      <c r="C42" s="7"/>
      <c r="D42" s="7" t="s">
        <v>66</v>
      </c>
      <c r="E42" s="8" t="s">
        <v>67</v>
      </c>
      <c r="F42" s="9" t="s">
        <v>87</v>
      </c>
      <c r="G42" s="23">
        <v>2521.1</v>
      </c>
      <c r="H42" s="23">
        <f t="shared" si="0"/>
        <v>840.3666666666667</v>
      </c>
    </row>
    <row r="43" spans="1:8" ht="33.75">
      <c r="A43" s="1"/>
      <c r="B43" s="6"/>
      <c r="C43" s="7" t="s">
        <v>88</v>
      </c>
      <c r="D43" s="6"/>
      <c r="E43" s="8" t="s">
        <v>89</v>
      </c>
      <c r="F43" s="9" t="s">
        <v>90</v>
      </c>
      <c r="G43" s="23">
        <f>SUM(G44:G52)</f>
        <v>858391.65</v>
      </c>
      <c r="H43" s="23">
        <f t="shared" si="0"/>
        <v>58.13896933722014</v>
      </c>
    </row>
    <row r="44" spans="1:8" ht="12.75">
      <c r="A44" s="1"/>
      <c r="B44" s="7"/>
      <c r="C44" s="7"/>
      <c r="D44" s="7" t="s">
        <v>72</v>
      </c>
      <c r="E44" s="8" t="s">
        <v>73</v>
      </c>
      <c r="F44" s="9" t="s">
        <v>91</v>
      </c>
      <c r="G44" s="23">
        <v>324586.28</v>
      </c>
      <c r="H44" s="23">
        <f t="shared" si="0"/>
        <v>64.91725600000001</v>
      </c>
    </row>
    <row r="45" spans="1:8" ht="12.75">
      <c r="A45" s="1"/>
      <c r="B45" s="7"/>
      <c r="C45" s="7"/>
      <c r="D45" s="7" t="s">
        <v>75</v>
      </c>
      <c r="E45" s="8" t="s">
        <v>76</v>
      </c>
      <c r="F45" s="9" t="s">
        <v>92</v>
      </c>
      <c r="G45" s="23">
        <v>292658.77</v>
      </c>
      <c r="H45" s="23">
        <f t="shared" si="0"/>
        <v>54.276478115727</v>
      </c>
    </row>
    <row r="46" spans="1:8" ht="12.75">
      <c r="A46" s="1"/>
      <c r="B46" s="7"/>
      <c r="C46" s="7"/>
      <c r="D46" s="7" t="s">
        <v>78</v>
      </c>
      <c r="E46" s="8" t="s">
        <v>79</v>
      </c>
      <c r="F46" s="9" t="s">
        <v>93</v>
      </c>
      <c r="G46" s="23">
        <v>114</v>
      </c>
      <c r="H46" s="23">
        <f t="shared" si="0"/>
        <v>57.57575757575758</v>
      </c>
    </row>
    <row r="47" spans="1:8" ht="12.75">
      <c r="A47" s="1"/>
      <c r="B47" s="7"/>
      <c r="C47" s="7"/>
      <c r="D47" s="7" t="s">
        <v>81</v>
      </c>
      <c r="E47" s="8" t="s">
        <v>82</v>
      </c>
      <c r="F47" s="9" t="s">
        <v>94</v>
      </c>
      <c r="G47" s="23">
        <v>58410</v>
      </c>
      <c r="H47" s="23">
        <f t="shared" si="0"/>
        <v>74.74088291746641</v>
      </c>
    </row>
    <row r="48" spans="1:8" ht="12.75">
      <c r="A48" s="1"/>
      <c r="B48" s="7"/>
      <c r="C48" s="7"/>
      <c r="D48" s="7" t="s">
        <v>95</v>
      </c>
      <c r="E48" s="8" t="s">
        <v>96</v>
      </c>
      <c r="F48" s="9" t="s">
        <v>97</v>
      </c>
      <c r="G48" s="23">
        <v>34032.8</v>
      </c>
      <c r="H48" s="23">
        <f t="shared" si="0"/>
        <v>1361.3120000000001</v>
      </c>
    </row>
    <row r="49" spans="1:8" ht="12.75">
      <c r="A49" s="1"/>
      <c r="B49" s="7"/>
      <c r="C49" s="7"/>
      <c r="D49" s="7" t="s">
        <v>98</v>
      </c>
      <c r="E49" s="8" t="s">
        <v>99</v>
      </c>
      <c r="F49" s="9" t="s">
        <v>100</v>
      </c>
      <c r="G49" s="23">
        <v>430</v>
      </c>
      <c r="H49" s="23">
        <f t="shared" si="0"/>
        <v>107.5</v>
      </c>
    </row>
    <row r="50" spans="1:8" ht="12.75">
      <c r="A50" s="1"/>
      <c r="B50" s="7"/>
      <c r="C50" s="7"/>
      <c r="D50" s="7" t="s">
        <v>84</v>
      </c>
      <c r="E50" s="8" t="s">
        <v>85</v>
      </c>
      <c r="F50" s="9" t="s">
        <v>101</v>
      </c>
      <c r="G50" s="23">
        <v>143095.25</v>
      </c>
      <c r="H50" s="23">
        <f t="shared" si="0"/>
        <v>40.88435714285714</v>
      </c>
    </row>
    <row r="51" spans="1:8" ht="12.75">
      <c r="A51" s="1"/>
      <c r="B51" s="7"/>
      <c r="C51" s="7"/>
      <c r="D51" s="7" t="s">
        <v>23</v>
      </c>
      <c r="E51" s="8" t="s">
        <v>24</v>
      </c>
      <c r="F51" s="9" t="s">
        <v>42</v>
      </c>
      <c r="G51" s="23">
        <v>1687.6</v>
      </c>
      <c r="H51" s="23">
        <f t="shared" si="0"/>
        <v>84.38</v>
      </c>
    </row>
    <row r="52" spans="1:8" ht="12.75">
      <c r="A52" s="1"/>
      <c r="B52" s="7"/>
      <c r="C52" s="7"/>
      <c r="D52" s="7" t="s">
        <v>66</v>
      </c>
      <c r="E52" s="8" t="s">
        <v>67</v>
      </c>
      <c r="F52" s="9" t="s">
        <v>102</v>
      </c>
      <c r="G52" s="23">
        <v>3376.95</v>
      </c>
      <c r="H52" s="23">
        <f t="shared" si="0"/>
        <v>84.42375</v>
      </c>
    </row>
    <row r="53" spans="1:8" ht="22.5">
      <c r="A53" s="1"/>
      <c r="B53" s="6"/>
      <c r="C53" s="7" t="s">
        <v>103</v>
      </c>
      <c r="D53" s="6"/>
      <c r="E53" s="8" t="s">
        <v>104</v>
      </c>
      <c r="F53" s="9" t="s">
        <v>105</v>
      </c>
      <c r="G53" s="23">
        <f>SUM(G54:G58)</f>
        <v>385956.06999999995</v>
      </c>
      <c r="H53" s="23">
        <f t="shared" si="0"/>
        <v>74.64579247654964</v>
      </c>
    </row>
    <row r="54" spans="1:8" ht="12.75">
      <c r="A54" s="1"/>
      <c r="B54" s="7"/>
      <c r="C54" s="7"/>
      <c r="D54" s="7" t="s">
        <v>106</v>
      </c>
      <c r="E54" s="8" t="s">
        <v>107</v>
      </c>
      <c r="F54" s="9" t="s">
        <v>108</v>
      </c>
      <c r="G54" s="23">
        <v>15810.11</v>
      </c>
      <c r="H54" s="23">
        <f t="shared" si="0"/>
        <v>60.808115384615384</v>
      </c>
    </row>
    <row r="55" spans="1:8" ht="12.75">
      <c r="A55" s="1"/>
      <c r="B55" s="7"/>
      <c r="C55" s="7"/>
      <c r="D55" s="7" t="s">
        <v>109</v>
      </c>
      <c r="E55" s="8" t="s">
        <v>110</v>
      </c>
      <c r="F55" s="9" t="s">
        <v>111</v>
      </c>
      <c r="G55" s="23">
        <v>55039.28</v>
      </c>
      <c r="H55" s="23">
        <f t="shared" si="0"/>
        <v>61.15475555555555</v>
      </c>
    </row>
    <row r="56" spans="1:8" ht="22.5">
      <c r="A56" s="1"/>
      <c r="B56" s="7"/>
      <c r="C56" s="7"/>
      <c r="D56" s="7" t="s">
        <v>112</v>
      </c>
      <c r="E56" s="8" t="s">
        <v>113</v>
      </c>
      <c r="F56" s="9" t="s">
        <v>114</v>
      </c>
      <c r="G56" s="23">
        <v>313636.92</v>
      </c>
      <c r="H56" s="23">
        <f t="shared" si="0"/>
        <v>78.40923</v>
      </c>
    </row>
    <row r="57" spans="1:8" ht="12.75">
      <c r="A57" s="1"/>
      <c r="B57" s="7"/>
      <c r="C57" s="7"/>
      <c r="D57" s="7" t="s">
        <v>23</v>
      </c>
      <c r="E57" s="8" t="s">
        <v>24</v>
      </c>
      <c r="F57" s="9" t="s">
        <v>115</v>
      </c>
      <c r="G57" s="23">
        <v>17.6</v>
      </c>
      <c r="H57" s="23">
        <f t="shared" si="0"/>
        <v>35.2</v>
      </c>
    </row>
    <row r="58" spans="1:8" ht="12.75">
      <c r="A58" s="1"/>
      <c r="B58" s="7"/>
      <c r="C58" s="7"/>
      <c r="D58" s="7" t="s">
        <v>116</v>
      </c>
      <c r="E58" s="8" t="s">
        <v>117</v>
      </c>
      <c r="F58" s="9" t="s">
        <v>118</v>
      </c>
      <c r="G58" s="23">
        <v>1452.16</v>
      </c>
      <c r="H58" s="23">
        <f t="shared" si="0"/>
        <v>145.216</v>
      </c>
    </row>
    <row r="59" spans="1:8" ht="15">
      <c r="A59" s="1"/>
      <c r="B59" s="6"/>
      <c r="C59" s="7" t="s">
        <v>119</v>
      </c>
      <c r="D59" s="6"/>
      <c r="E59" s="8" t="s">
        <v>120</v>
      </c>
      <c r="F59" s="9" t="s">
        <v>121</v>
      </c>
      <c r="G59" s="23">
        <f>SUM(G60:G61)</f>
        <v>1910785.81</v>
      </c>
      <c r="H59" s="23">
        <f t="shared" si="0"/>
        <v>41.42374499190184</v>
      </c>
    </row>
    <row r="60" spans="1:8" ht="12.75">
      <c r="A60" s="1"/>
      <c r="B60" s="7"/>
      <c r="C60" s="7"/>
      <c r="D60" s="7" t="s">
        <v>122</v>
      </c>
      <c r="E60" s="8" t="s">
        <v>123</v>
      </c>
      <c r="F60" s="9" t="s">
        <v>124</v>
      </c>
      <c r="G60" s="23">
        <v>1845032</v>
      </c>
      <c r="H60" s="23">
        <f t="shared" si="0"/>
        <v>40.348155902570404</v>
      </c>
    </row>
    <row r="61" spans="1:8" ht="12.75">
      <c r="A61" s="1"/>
      <c r="B61" s="7"/>
      <c r="C61" s="7"/>
      <c r="D61" s="7" t="s">
        <v>125</v>
      </c>
      <c r="E61" s="8" t="s">
        <v>126</v>
      </c>
      <c r="F61" s="9" t="s">
        <v>127</v>
      </c>
      <c r="G61" s="23">
        <v>65753.81</v>
      </c>
      <c r="H61" s="23">
        <f t="shared" si="0"/>
        <v>164.384525</v>
      </c>
    </row>
    <row r="62" spans="1:8" ht="12.75">
      <c r="A62" s="1"/>
      <c r="B62" s="3" t="s">
        <v>128</v>
      </c>
      <c r="C62" s="3"/>
      <c r="D62" s="3"/>
      <c r="E62" s="4" t="s">
        <v>129</v>
      </c>
      <c r="F62" s="5" t="s">
        <v>130</v>
      </c>
      <c r="G62" s="28">
        <f>G63+G65+G67</f>
        <v>3020976.49</v>
      </c>
      <c r="H62" s="28">
        <f t="shared" si="0"/>
        <v>61.62442284025728</v>
      </c>
    </row>
    <row r="63" spans="1:8" ht="22.5">
      <c r="A63" s="1"/>
      <c r="B63" s="6"/>
      <c r="C63" s="7" t="s">
        <v>131</v>
      </c>
      <c r="D63" s="6"/>
      <c r="E63" s="8" t="s">
        <v>132</v>
      </c>
      <c r="F63" s="9" t="s">
        <v>133</v>
      </c>
      <c r="G63" s="23">
        <f>G64</f>
        <v>2722688</v>
      </c>
      <c r="H63" s="23">
        <f t="shared" si="0"/>
        <v>61.53854499247575</v>
      </c>
    </row>
    <row r="64" spans="1:8" ht="12.75">
      <c r="A64" s="1"/>
      <c r="B64" s="7"/>
      <c r="C64" s="7"/>
      <c r="D64" s="7" t="s">
        <v>134</v>
      </c>
      <c r="E64" s="8" t="s">
        <v>135</v>
      </c>
      <c r="F64" s="9" t="s">
        <v>133</v>
      </c>
      <c r="G64" s="23">
        <v>2722688</v>
      </c>
      <c r="H64" s="23">
        <f t="shared" si="0"/>
        <v>61.53854499247575</v>
      </c>
    </row>
    <row r="65" spans="1:8" ht="15">
      <c r="A65" s="1"/>
      <c r="B65" s="6"/>
      <c r="C65" s="7" t="s">
        <v>136</v>
      </c>
      <c r="D65" s="6"/>
      <c r="E65" s="8" t="s">
        <v>137</v>
      </c>
      <c r="F65" s="9" t="s">
        <v>138</v>
      </c>
      <c r="G65" s="23">
        <f>G66</f>
        <v>200640</v>
      </c>
      <c r="H65" s="23">
        <f t="shared" si="0"/>
        <v>50.000373806622356</v>
      </c>
    </row>
    <row r="66" spans="1:8" ht="12.75">
      <c r="A66" s="1"/>
      <c r="B66" s="7"/>
      <c r="C66" s="7"/>
      <c r="D66" s="7" t="s">
        <v>134</v>
      </c>
      <c r="E66" s="8" t="s">
        <v>135</v>
      </c>
      <c r="F66" s="9" t="s">
        <v>138</v>
      </c>
      <c r="G66" s="23">
        <v>200640</v>
      </c>
      <c r="H66" s="23">
        <f t="shared" si="0"/>
        <v>50.000373806622356</v>
      </c>
    </row>
    <row r="67" spans="1:8" ht="15">
      <c r="A67" s="1"/>
      <c r="B67" s="6"/>
      <c r="C67" s="7" t="s">
        <v>139</v>
      </c>
      <c r="D67" s="6"/>
      <c r="E67" s="8" t="s">
        <v>140</v>
      </c>
      <c r="F67" s="9" t="s">
        <v>141</v>
      </c>
      <c r="G67" s="23">
        <f>G68+G69</f>
        <v>97648.48999999999</v>
      </c>
      <c r="H67" s="23">
        <f t="shared" si="0"/>
        <v>127.47844647519582</v>
      </c>
    </row>
    <row r="68" spans="1:8" ht="12.75">
      <c r="A68" s="1"/>
      <c r="B68" s="7"/>
      <c r="C68" s="7"/>
      <c r="D68" s="7" t="s">
        <v>116</v>
      </c>
      <c r="E68" s="8" t="s">
        <v>117</v>
      </c>
      <c r="F68" s="9" t="s">
        <v>142</v>
      </c>
      <c r="G68" s="23">
        <v>41917.21</v>
      </c>
      <c r="H68" s="23">
        <f t="shared" si="0"/>
        <v>163.10198443579768</v>
      </c>
    </row>
    <row r="69" spans="1:8" ht="12.75">
      <c r="A69" s="1"/>
      <c r="B69" s="7"/>
      <c r="C69" s="7"/>
      <c r="D69" s="7" t="s">
        <v>143</v>
      </c>
      <c r="E69" s="8" t="s">
        <v>144</v>
      </c>
      <c r="F69" s="9" t="s">
        <v>145</v>
      </c>
      <c r="G69" s="23">
        <v>55731.28</v>
      </c>
      <c r="H69" s="23">
        <f t="shared" si="0"/>
        <v>109.49170923379175</v>
      </c>
    </row>
    <row r="70" spans="1:8" ht="12.75">
      <c r="A70" s="1"/>
      <c r="B70" s="3" t="s">
        <v>146</v>
      </c>
      <c r="C70" s="3"/>
      <c r="D70" s="3"/>
      <c r="E70" s="4" t="s">
        <v>147</v>
      </c>
      <c r="F70" s="5" t="s">
        <v>148</v>
      </c>
      <c r="G70" s="28">
        <f>G71+G74+G79</f>
        <v>150020.87</v>
      </c>
      <c r="H70" s="28">
        <f t="shared" si="0"/>
        <v>58.533308622707764</v>
      </c>
    </row>
    <row r="71" spans="1:8" ht="15">
      <c r="A71" s="1"/>
      <c r="B71" s="6"/>
      <c r="C71" s="7" t="s">
        <v>149</v>
      </c>
      <c r="D71" s="6"/>
      <c r="E71" s="8" t="s">
        <v>150</v>
      </c>
      <c r="F71" s="9" t="s">
        <v>151</v>
      </c>
      <c r="G71" s="23">
        <f>G72+G73</f>
        <v>11395.84</v>
      </c>
      <c r="H71" s="23">
        <f t="shared" si="0"/>
        <v>75.51915175612989</v>
      </c>
    </row>
    <row r="72" spans="1:8" ht="12.75">
      <c r="A72" s="1"/>
      <c r="B72" s="7"/>
      <c r="C72" s="7"/>
      <c r="D72" s="7" t="s">
        <v>116</v>
      </c>
      <c r="E72" s="8" t="s">
        <v>117</v>
      </c>
      <c r="F72" s="9" t="s">
        <v>152</v>
      </c>
      <c r="G72" s="23">
        <v>4259.16</v>
      </c>
      <c r="H72" s="23">
        <f aca="true" t="shared" si="1" ref="H72:H141">G72*100/F72</f>
        <v>56.41271523178808</v>
      </c>
    </row>
    <row r="73" spans="1:8" ht="12.75">
      <c r="A73" s="1"/>
      <c r="B73" s="7"/>
      <c r="C73" s="7"/>
      <c r="D73" s="7" t="s">
        <v>143</v>
      </c>
      <c r="E73" s="8" t="s">
        <v>144</v>
      </c>
      <c r="F73" s="9" t="s">
        <v>153</v>
      </c>
      <c r="G73" s="23">
        <v>7136.68</v>
      </c>
      <c r="H73" s="23">
        <f t="shared" si="1"/>
        <v>94.65092838196287</v>
      </c>
    </row>
    <row r="74" spans="1:8" ht="15">
      <c r="A74" s="1"/>
      <c r="B74" s="6"/>
      <c r="C74" s="7" t="s">
        <v>154</v>
      </c>
      <c r="D74" s="6"/>
      <c r="E74" s="8" t="s">
        <v>155</v>
      </c>
      <c r="F74" s="9" t="s">
        <v>156</v>
      </c>
      <c r="G74" s="23">
        <f>SUM(G75:G78)</f>
        <v>137575.03</v>
      </c>
      <c r="H74" s="23">
        <f t="shared" si="1"/>
        <v>59.76715685209722</v>
      </c>
    </row>
    <row r="75" spans="1:8" ht="12.75">
      <c r="A75" s="1"/>
      <c r="B75" s="7"/>
      <c r="C75" s="7"/>
      <c r="D75" s="7" t="s">
        <v>43</v>
      </c>
      <c r="E75" s="8" t="s">
        <v>44</v>
      </c>
      <c r="F75" s="9" t="s">
        <v>157</v>
      </c>
      <c r="G75" s="23">
        <v>86518.86</v>
      </c>
      <c r="H75" s="23">
        <f t="shared" si="1"/>
        <v>59.54498279421886</v>
      </c>
    </row>
    <row r="76" spans="1:8" ht="12.75">
      <c r="A76" s="1"/>
      <c r="B76" s="7"/>
      <c r="C76" s="7"/>
      <c r="D76" s="7" t="s">
        <v>116</v>
      </c>
      <c r="E76" s="8" t="s">
        <v>117</v>
      </c>
      <c r="F76" s="9" t="s">
        <v>158</v>
      </c>
      <c r="G76" s="23">
        <v>177.36</v>
      </c>
      <c r="H76" s="23">
        <f t="shared" si="1"/>
        <v>86.5170731707317</v>
      </c>
    </row>
    <row r="77" spans="1:8" ht="12.75">
      <c r="A77" s="1"/>
      <c r="B77" s="7"/>
      <c r="C77" s="7"/>
      <c r="D77" s="7" t="s">
        <v>143</v>
      </c>
      <c r="E77" s="8" t="s">
        <v>144</v>
      </c>
      <c r="F77" s="9" t="s">
        <v>159</v>
      </c>
      <c r="G77" s="23">
        <v>61.6</v>
      </c>
      <c r="H77" s="23">
        <f t="shared" si="1"/>
        <v>12.833333333333334</v>
      </c>
    </row>
    <row r="78" spans="1:8" ht="33.75">
      <c r="A78" s="1"/>
      <c r="B78" s="7"/>
      <c r="C78" s="7"/>
      <c r="D78" s="7" t="s">
        <v>160</v>
      </c>
      <c r="E78" s="8" t="s">
        <v>161</v>
      </c>
      <c r="F78" s="9" t="s">
        <v>162</v>
      </c>
      <c r="G78" s="24">
        <v>50817.21</v>
      </c>
      <c r="H78" s="23">
        <f t="shared" si="1"/>
        <v>60.352980997624705</v>
      </c>
    </row>
    <row r="79" spans="1:8" ht="15">
      <c r="A79" s="1"/>
      <c r="B79" s="6"/>
      <c r="C79" s="7" t="s">
        <v>163</v>
      </c>
      <c r="D79" s="6"/>
      <c r="E79" s="8" t="s">
        <v>6</v>
      </c>
      <c r="F79" s="9" t="s">
        <v>164</v>
      </c>
      <c r="G79" s="23">
        <f>G80+G81</f>
        <v>1050</v>
      </c>
      <c r="H79" s="23">
        <f t="shared" si="1"/>
        <v>9.523809523809524</v>
      </c>
    </row>
    <row r="80" spans="1:8" ht="12.75">
      <c r="A80" s="1"/>
      <c r="B80" s="7"/>
      <c r="C80" s="7"/>
      <c r="D80" s="7" t="s">
        <v>23</v>
      </c>
      <c r="E80" s="8" t="s">
        <v>24</v>
      </c>
      <c r="F80" s="9" t="s">
        <v>97</v>
      </c>
      <c r="G80" s="23">
        <v>1050</v>
      </c>
      <c r="H80" s="23">
        <f t="shared" si="1"/>
        <v>42</v>
      </c>
    </row>
    <row r="81" spans="1:8" ht="22.5">
      <c r="A81" s="1"/>
      <c r="B81" s="7"/>
      <c r="C81" s="7"/>
      <c r="D81" s="7" t="s">
        <v>165</v>
      </c>
      <c r="E81" s="8" t="s">
        <v>166</v>
      </c>
      <c r="F81" s="9" t="s">
        <v>167</v>
      </c>
      <c r="G81" s="23"/>
      <c r="H81" s="23">
        <f t="shared" si="1"/>
        <v>0</v>
      </c>
    </row>
    <row r="82" spans="1:8" s="2" customFormat="1" ht="12.75">
      <c r="A82" s="12"/>
      <c r="B82" s="13" t="s">
        <v>332</v>
      </c>
      <c r="C82" s="39"/>
      <c r="D82" s="39"/>
      <c r="E82" s="14" t="s">
        <v>294</v>
      </c>
      <c r="F82" s="15" t="s">
        <v>336</v>
      </c>
      <c r="G82" s="28">
        <f>G83</f>
        <v>2625</v>
      </c>
      <c r="H82" s="28"/>
    </row>
    <row r="83" spans="1:8" s="19" customFormat="1" ht="12.75">
      <c r="A83" s="10"/>
      <c r="B83" s="16"/>
      <c r="C83" s="16" t="s">
        <v>333</v>
      </c>
      <c r="D83" s="16"/>
      <c r="E83" s="36" t="s">
        <v>298</v>
      </c>
      <c r="F83" s="18" t="s">
        <v>336</v>
      </c>
      <c r="G83" s="23">
        <f>G84</f>
        <v>2625</v>
      </c>
      <c r="H83" s="23"/>
    </row>
    <row r="84" spans="1:8" s="19" customFormat="1" ht="12.75">
      <c r="A84" s="10"/>
      <c r="B84" s="16"/>
      <c r="C84" s="16"/>
      <c r="D84" s="16" t="s">
        <v>23</v>
      </c>
      <c r="E84" s="8" t="s">
        <v>24</v>
      </c>
      <c r="F84" s="18" t="s">
        <v>336</v>
      </c>
      <c r="G84" s="23">
        <v>2625</v>
      </c>
      <c r="H84" s="23"/>
    </row>
    <row r="85" spans="1:8" ht="12.75">
      <c r="A85" s="1"/>
      <c r="B85" s="3" t="s">
        <v>168</v>
      </c>
      <c r="C85" s="3"/>
      <c r="D85" s="3"/>
      <c r="E85" s="4" t="s">
        <v>169</v>
      </c>
      <c r="F85" s="5" t="s">
        <v>170</v>
      </c>
      <c r="G85" s="28">
        <f>G86+G89+G91+G94+G98</f>
        <v>681028.77</v>
      </c>
      <c r="H85" s="28">
        <f t="shared" si="1"/>
        <v>45.5794652101486</v>
      </c>
    </row>
    <row r="86" spans="1:8" ht="33.75">
      <c r="A86" s="1"/>
      <c r="B86" s="6"/>
      <c r="C86" s="7" t="s">
        <v>171</v>
      </c>
      <c r="D86" s="6"/>
      <c r="E86" s="8" t="s">
        <v>172</v>
      </c>
      <c r="F86" s="9" t="s">
        <v>173</v>
      </c>
      <c r="G86" s="23">
        <f>G88+G87</f>
        <v>587226.99</v>
      </c>
      <c r="H86" s="23">
        <f t="shared" si="1"/>
        <v>44.10597791798107</v>
      </c>
    </row>
    <row r="87" spans="1:8" ht="15">
      <c r="A87" s="1"/>
      <c r="B87" s="6"/>
      <c r="C87" s="7"/>
      <c r="D87" s="29" t="s">
        <v>143</v>
      </c>
      <c r="E87" s="8" t="s">
        <v>144</v>
      </c>
      <c r="F87" s="30"/>
      <c r="G87" s="23">
        <v>1718.99</v>
      </c>
      <c r="H87" s="23"/>
    </row>
    <row r="88" spans="1:8" ht="33.75">
      <c r="A88" s="1"/>
      <c r="B88" s="7"/>
      <c r="C88" s="7"/>
      <c r="D88" s="7" t="s">
        <v>7</v>
      </c>
      <c r="E88" s="8" t="s">
        <v>8</v>
      </c>
      <c r="F88" s="9" t="s">
        <v>173</v>
      </c>
      <c r="G88" s="23">
        <v>585508</v>
      </c>
      <c r="H88" s="23">
        <f t="shared" si="1"/>
        <v>43.976866456361726</v>
      </c>
    </row>
    <row r="89" spans="1:8" ht="45">
      <c r="A89" s="1"/>
      <c r="B89" s="6"/>
      <c r="C89" s="7" t="s">
        <v>174</v>
      </c>
      <c r="D89" s="6"/>
      <c r="E89" s="8" t="s">
        <v>175</v>
      </c>
      <c r="F89" s="9" t="s">
        <v>176</v>
      </c>
      <c r="G89" s="23">
        <f>G90</f>
        <v>1342</v>
      </c>
      <c r="H89" s="23">
        <f t="shared" si="1"/>
        <v>47.92857142857143</v>
      </c>
    </row>
    <row r="90" spans="1:8" ht="33.75">
      <c r="A90" s="1"/>
      <c r="B90" s="7"/>
      <c r="C90" s="7"/>
      <c r="D90" s="7" t="s">
        <v>7</v>
      </c>
      <c r="E90" s="8" t="s">
        <v>8</v>
      </c>
      <c r="F90" s="9" t="s">
        <v>176</v>
      </c>
      <c r="G90" s="23">
        <v>1342</v>
      </c>
      <c r="H90" s="23">
        <f t="shared" si="1"/>
        <v>47.92857142857143</v>
      </c>
    </row>
    <row r="91" spans="1:8" ht="22.5">
      <c r="A91" s="1"/>
      <c r="B91" s="6"/>
      <c r="C91" s="7" t="s">
        <v>177</v>
      </c>
      <c r="D91" s="6"/>
      <c r="E91" s="8" t="s">
        <v>178</v>
      </c>
      <c r="F91" s="9" t="s">
        <v>179</v>
      </c>
      <c r="G91" s="23">
        <f>G92+G93</f>
        <v>49302</v>
      </c>
      <c r="H91" s="23">
        <f t="shared" si="1"/>
        <v>57.46153846153846</v>
      </c>
    </row>
    <row r="92" spans="1:8" ht="33.75">
      <c r="A92" s="1"/>
      <c r="B92" s="7"/>
      <c r="C92" s="7"/>
      <c r="D92" s="7" t="s">
        <v>7</v>
      </c>
      <c r="E92" s="8" t="s">
        <v>8</v>
      </c>
      <c r="F92" s="9" t="s">
        <v>180</v>
      </c>
      <c r="G92" s="23">
        <v>10236</v>
      </c>
      <c r="H92" s="23">
        <f t="shared" si="1"/>
        <v>86.7457627118644</v>
      </c>
    </row>
    <row r="93" spans="1:8" ht="22.5">
      <c r="A93" s="1"/>
      <c r="B93" s="7"/>
      <c r="C93" s="7"/>
      <c r="D93" s="7" t="s">
        <v>165</v>
      </c>
      <c r="E93" s="8" t="s">
        <v>166</v>
      </c>
      <c r="F93" s="9" t="s">
        <v>181</v>
      </c>
      <c r="G93" s="23">
        <v>39066</v>
      </c>
      <c r="H93" s="23">
        <f t="shared" si="1"/>
        <v>52.79189189189189</v>
      </c>
    </row>
    <row r="94" spans="1:8" ht="15">
      <c r="A94" s="1"/>
      <c r="B94" s="6"/>
      <c r="C94" s="7" t="s">
        <v>182</v>
      </c>
      <c r="D94" s="6"/>
      <c r="E94" s="8" t="s">
        <v>183</v>
      </c>
      <c r="F94" s="9" t="s">
        <v>184</v>
      </c>
      <c r="G94" s="23">
        <f>G95+G96+G97</f>
        <v>31057.78</v>
      </c>
      <c r="H94" s="23">
        <f t="shared" si="1"/>
        <v>50.59094315035022</v>
      </c>
    </row>
    <row r="95" spans="1:8" ht="12.75">
      <c r="A95" s="1"/>
      <c r="B95" s="7"/>
      <c r="C95" s="7"/>
      <c r="D95" s="7" t="s">
        <v>116</v>
      </c>
      <c r="E95" s="8" t="s">
        <v>117</v>
      </c>
      <c r="F95" s="9" t="s">
        <v>185</v>
      </c>
      <c r="G95" s="23">
        <v>1397.78</v>
      </c>
      <c r="H95" s="23">
        <f t="shared" si="1"/>
        <v>32.13287356321839</v>
      </c>
    </row>
    <row r="96" spans="1:8" ht="12.75">
      <c r="A96" s="1"/>
      <c r="B96" s="7"/>
      <c r="C96" s="7"/>
      <c r="D96" s="7" t="s">
        <v>143</v>
      </c>
      <c r="E96" s="8" t="s">
        <v>144</v>
      </c>
      <c r="F96" s="9" t="s">
        <v>186</v>
      </c>
      <c r="G96" s="23">
        <v>8</v>
      </c>
      <c r="H96" s="23">
        <f t="shared" si="1"/>
        <v>20</v>
      </c>
    </row>
    <row r="97" spans="1:8" ht="22.5">
      <c r="A97" s="1"/>
      <c r="B97" s="7"/>
      <c r="C97" s="7"/>
      <c r="D97" s="7" t="s">
        <v>165</v>
      </c>
      <c r="E97" s="8" t="s">
        <v>166</v>
      </c>
      <c r="F97" s="9" t="s">
        <v>187</v>
      </c>
      <c r="G97" s="23">
        <v>29652</v>
      </c>
      <c r="H97" s="23">
        <f t="shared" si="1"/>
        <v>52.02105263157895</v>
      </c>
    </row>
    <row r="98" spans="1:8" ht="15">
      <c r="A98" s="1"/>
      <c r="B98" s="6"/>
      <c r="C98" s="7" t="s">
        <v>188</v>
      </c>
      <c r="D98" s="6"/>
      <c r="E98" s="8" t="s">
        <v>6</v>
      </c>
      <c r="F98" s="9" t="s">
        <v>189</v>
      </c>
      <c r="G98" s="23">
        <f>G99</f>
        <v>12100</v>
      </c>
      <c r="H98" s="23">
        <f t="shared" si="1"/>
        <v>94.77559332654499</v>
      </c>
    </row>
    <row r="99" spans="1:8" ht="22.5">
      <c r="A99" s="1"/>
      <c r="B99" s="7"/>
      <c r="C99" s="7"/>
      <c r="D99" s="7" t="s">
        <v>165</v>
      </c>
      <c r="E99" s="8" t="s">
        <v>166</v>
      </c>
      <c r="F99" s="9" t="s">
        <v>189</v>
      </c>
      <c r="G99" s="23">
        <v>12100</v>
      </c>
      <c r="H99" s="23">
        <f t="shared" si="1"/>
        <v>94.77559332654499</v>
      </c>
    </row>
    <row r="100" spans="1:8" ht="12.75">
      <c r="A100" s="1"/>
      <c r="B100" s="3" t="s">
        <v>190</v>
      </c>
      <c r="C100" s="3"/>
      <c r="D100" s="3"/>
      <c r="E100" s="4" t="s">
        <v>191</v>
      </c>
      <c r="F100" s="5" t="s">
        <v>192</v>
      </c>
      <c r="G100" s="28">
        <f>G101</f>
        <v>7.88</v>
      </c>
      <c r="H100" s="28">
        <f t="shared" si="1"/>
        <v>0.02388457807953443</v>
      </c>
    </row>
    <row r="101" spans="1:8" ht="15">
      <c r="A101" s="1"/>
      <c r="B101" s="6"/>
      <c r="C101" s="7" t="s">
        <v>193</v>
      </c>
      <c r="D101" s="6"/>
      <c r="E101" s="8" t="s">
        <v>6</v>
      </c>
      <c r="F101" s="9" t="s">
        <v>192</v>
      </c>
      <c r="G101" s="23">
        <f>G103+G104+G102</f>
        <v>7.88</v>
      </c>
      <c r="H101" s="23">
        <f t="shared" si="1"/>
        <v>0.02388457807953443</v>
      </c>
    </row>
    <row r="102" spans="1:8" ht="15">
      <c r="A102" s="1"/>
      <c r="B102" s="6"/>
      <c r="C102" s="7"/>
      <c r="D102" s="29" t="s">
        <v>116</v>
      </c>
      <c r="E102" s="8" t="s">
        <v>117</v>
      </c>
      <c r="F102" s="18" t="s">
        <v>336</v>
      </c>
      <c r="G102" s="23">
        <v>7.88</v>
      </c>
      <c r="H102" s="23"/>
    </row>
    <row r="103" spans="1:8" ht="22.5">
      <c r="A103" s="1"/>
      <c r="B103" s="7"/>
      <c r="C103" s="7"/>
      <c r="D103" s="7" t="s">
        <v>194</v>
      </c>
      <c r="E103" s="8" t="s">
        <v>195</v>
      </c>
      <c r="F103" s="9" t="s">
        <v>196</v>
      </c>
      <c r="G103" s="23">
        <v>0</v>
      </c>
      <c r="H103" s="23">
        <f t="shared" si="1"/>
        <v>0</v>
      </c>
    </row>
    <row r="104" spans="1:8" ht="22.5">
      <c r="A104" s="1"/>
      <c r="B104" s="7"/>
      <c r="C104" s="7"/>
      <c r="D104" s="7" t="s">
        <v>197</v>
      </c>
      <c r="E104" s="8" t="s">
        <v>195</v>
      </c>
      <c r="F104" s="9" t="s">
        <v>198</v>
      </c>
      <c r="G104" s="23">
        <v>0</v>
      </c>
      <c r="H104" s="23">
        <f t="shared" si="1"/>
        <v>0</v>
      </c>
    </row>
    <row r="105" spans="1:8" ht="12.75">
      <c r="A105" s="1"/>
      <c r="B105" s="3" t="s">
        <v>199</v>
      </c>
      <c r="C105" s="3"/>
      <c r="D105" s="3"/>
      <c r="E105" s="4" t="s">
        <v>200</v>
      </c>
      <c r="F105" s="5" t="s">
        <v>201</v>
      </c>
      <c r="G105" s="28">
        <f>G106</f>
        <v>39072</v>
      </c>
      <c r="H105" s="28">
        <f t="shared" si="1"/>
        <v>84.203267100556</v>
      </c>
    </row>
    <row r="106" spans="1:8" ht="15">
      <c r="A106" s="1"/>
      <c r="B106" s="6"/>
      <c r="C106" s="7" t="s">
        <v>202</v>
      </c>
      <c r="D106" s="6"/>
      <c r="E106" s="8" t="s">
        <v>203</v>
      </c>
      <c r="F106" s="9" t="s">
        <v>201</v>
      </c>
      <c r="G106" s="23">
        <f>G107</f>
        <v>39072</v>
      </c>
      <c r="H106" s="23">
        <f t="shared" si="1"/>
        <v>84.203267100556</v>
      </c>
    </row>
    <row r="107" spans="1:8" ht="22.5">
      <c r="A107" s="1"/>
      <c r="B107" s="7"/>
      <c r="C107" s="7"/>
      <c r="D107" s="7" t="s">
        <v>165</v>
      </c>
      <c r="E107" s="8" t="s">
        <v>166</v>
      </c>
      <c r="F107" s="9" t="s">
        <v>201</v>
      </c>
      <c r="G107" s="23">
        <v>39072</v>
      </c>
      <c r="H107" s="23">
        <f t="shared" si="1"/>
        <v>84.203267100556</v>
      </c>
    </row>
    <row r="108" spans="1:8" s="2" customFormat="1" ht="12.75">
      <c r="A108" s="12"/>
      <c r="B108" s="13" t="s">
        <v>204</v>
      </c>
      <c r="C108" s="13"/>
      <c r="D108" s="13"/>
      <c r="E108" s="14" t="s">
        <v>205</v>
      </c>
      <c r="F108" s="15" t="s">
        <v>206</v>
      </c>
      <c r="G108" s="28">
        <f>G111+G113+G109</f>
        <v>34927.12</v>
      </c>
      <c r="H108" s="28">
        <f t="shared" si="1"/>
        <v>120.0244673539519</v>
      </c>
    </row>
    <row r="109" spans="1:8" s="19" customFormat="1" ht="12.75">
      <c r="A109" s="10"/>
      <c r="B109" s="16"/>
      <c r="C109" s="16" t="s">
        <v>335</v>
      </c>
      <c r="D109" s="16"/>
      <c r="E109" s="36" t="s">
        <v>311</v>
      </c>
      <c r="F109" s="33">
        <v>0</v>
      </c>
      <c r="G109" s="23">
        <f>G110</f>
        <v>5000</v>
      </c>
      <c r="H109" s="23"/>
    </row>
    <row r="110" spans="1:8" s="19" customFormat="1" ht="22.5">
      <c r="A110" s="10"/>
      <c r="B110" s="16"/>
      <c r="C110" s="16"/>
      <c r="D110" s="16" t="s">
        <v>334</v>
      </c>
      <c r="E110" s="17" t="s">
        <v>337</v>
      </c>
      <c r="F110" s="33">
        <v>0</v>
      </c>
      <c r="G110" s="23">
        <v>5000</v>
      </c>
      <c r="H110" s="23"/>
    </row>
    <row r="111" spans="1:8" ht="22.5">
      <c r="A111" s="1"/>
      <c r="B111" s="6"/>
      <c r="C111" s="7" t="s">
        <v>207</v>
      </c>
      <c r="D111" s="6"/>
      <c r="E111" s="8" t="s">
        <v>208</v>
      </c>
      <c r="F111" s="9" t="s">
        <v>42</v>
      </c>
      <c r="G111" s="23">
        <f>G112</f>
        <v>1171.29</v>
      </c>
      <c r="H111" s="23">
        <f t="shared" si="1"/>
        <v>58.5645</v>
      </c>
    </row>
    <row r="112" spans="1:8" ht="12.75">
      <c r="A112" s="1"/>
      <c r="B112" s="7"/>
      <c r="C112" s="7"/>
      <c r="D112" s="7" t="s">
        <v>209</v>
      </c>
      <c r="E112" s="8" t="s">
        <v>210</v>
      </c>
      <c r="F112" s="9" t="s">
        <v>42</v>
      </c>
      <c r="G112" s="23">
        <v>1171.29</v>
      </c>
      <c r="H112" s="23">
        <f t="shared" si="1"/>
        <v>58.5645</v>
      </c>
    </row>
    <row r="113" spans="1:8" ht="15">
      <c r="A113" s="1"/>
      <c r="B113" s="6"/>
      <c r="C113" s="7" t="s">
        <v>211</v>
      </c>
      <c r="D113" s="6"/>
      <c r="E113" s="8" t="s">
        <v>6</v>
      </c>
      <c r="F113" s="9" t="s">
        <v>212</v>
      </c>
      <c r="G113" s="23">
        <f>G114+G115</f>
        <v>28755.83</v>
      </c>
      <c r="H113" s="23">
        <f t="shared" si="1"/>
        <v>106.11007380073801</v>
      </c>
    </row>
    <row r="114" spans="1:8" ht="12.75">
      <c r="A114" s="1"/>
      <c r="B114" s="7"/>
      <c r="C114" s="7"/>
      <c r="D114" s="7" t="s">
        <v>23</v>
      </c>
      <c r="E114" s="8" t="s">
        <v>24</v>
      </c>
      <c r="F114" s="9" t="s">
        <v>213</v>
      </c>
      <c r="G114" s="23">
        <v>28489.29</v>
      </c>
      <c r="H114" s="23">
        <f t="shared" si="1"/>
        <v>105.5158888888889</v>
      </c>
    </row>
    <row r="115" spans="1:8" ht="12.75">
      <c r="A115" s="1"/>
      <c r="B115" s="7"/>
      <c r="C115" s="7"/>
      <c r="D115" s="7" t="s">
        <v>116</v>
      </c>
      <c r="E115" s="8" t="s">
        <v>117</v>
      </c>
      <c r="F115" s="9" t="s">
        <v>214</v>
      </c>
      <c r="G115" s="23">
        <v>266.54</v>
      </c>
      <c r="H115" s="23">
        <f t="shared" si="1"/>
        <v>266.54</v>
      </c>
    </row>
    <row r="116" spans="1:8" s="2" customFormat="1" ht="12.75">
      <c r="A116" s="12"/>
      <c r="B116" s="13" t="s">
        <v>215</v>
      </c>
      <c r="C116" s="13"/>
      <c r="D116" s="13"/>
      <c r="E116" s="14" t="s">
        <v>216</v>
      </c>
      <c r="F116" s="15" t="s">
        <v>217</v>
      </c>
      <c r="G116" s="28">
        <f>G117</f>
        <v>0</v>
      </c>
      <c r="H116" s="28">
        <f t="shared" si="1"/>
        <v>0</v>
      </c>
    </row>
    <row r="117" spans="1:8" ht="15">
      <c r="A117" s="1"/>
      <c r="B117" s="6"/>
      <c r="C117" s="7" t="s">
        <v>218</v>
      </c>
      <c r="D117" s="6"/>
      <c r="E117" s="8" t="s">
        <v>219</v>
      </c>
      <c r="F117" s="9" t="s">
        <v>217</v>
      </c>
      <c r="G117" s="23">
        <f>G118+G119</f>
        <v>0</v>
      </c>
      <c r="H117" s="23">
        <f t="shared" si="1"/>
        <v>0</v>
      </c>
    </row>
    <row r="118" spans="1:8" ht="33.75">
      <c r="A118" s="1"/>
      <c r="B118" s="7"/>
      <c r="C118" s="7"/>
      <c r="D118" s="7" t="s">
        <v>220</v>
      </c>
      <c r="E118" s="8" t="s">
        <v>221</v>
      </c>
      <c r="F118" s="9" t="s">
        <v>222</v>
      </c>
      <c r="G118" s="23">
        <v>0</v>
      </c>
      <c r="H118" s="23">
        <f t="shared" si="1"/>
        <v>0</v>
      </c>
    </row>
    <row r="119" spans="1:8" ht="33.75">
      <c r="A119" s="1"/>
      <c r="B119" s="7"/>
      <c r="C119" s="7"/>
      <c r="D119" s="7" t="s">
        <v>223</v>
      </c>
      <c r="E119" s="8" t="s">
        <v>224</v>
      </c>
      <c r="F119" s="9" t="s">
        <v>222</v>
      </c>
      <c r="G119" s="23">
        <v>0</v>
      </c>
      <c r="H119" s="23">
        <f t="shared" si="1"/>
        <v>0</v>
      </c>
    </row>
    <row r="120" spans="1:8" ht="15">
      <c r="A120" s="1"/>
      <c r="B120" s="62"/>
      <c r="C120" s="62"/>
      <c r="D120" s="62"/>
      <c r="E120" s="63"/>
      <c r="F120" s="63"/>
      <c r="G120" s="23"/>
      <c r="H120" s="23"/>
    </row>
    <row r="121" spans="1:8" ht="21" customHeight="1">
      <c r="A121" s="1"/>
      <c r="B121" s="64" t="s">
        <v>225</v>
      </c>
      <c r="C121" s="64"/>
      <c r="D121" s="64"/>
      <c r="E121" s="64"/>
      <c r="F121" s="32" t="s">
        <v>226</v>
      </c>
      <c r="G121" s="28">
        <f>G5+G8+G11+G18+G32+G62+G70+G85+G100+G105+G108+G116+G82+G25</f>
        <v>8177693.46</v>
      </c>
      <c r="H121" s="28">
        <f t="shared" si="1"/>
        <v>36.44596478175255</v>
      </c>
    </row>
    <row r="122" spans="1:8" ht="24.75" customHeight="1">
      <c r="A122" s="65"/>
      <c r="B122" s="65"/>
      <c r="C122" s="65"/>
      <c r="D122" s="65"/>
      <c r="E122" s="65"/>
      <c r="F122" s="65"/>
      <c r="G122" s="25"/>
      <c r="H122" s="26"/>
    </row>
    <row r="123" spans="1:8" ht="12.75">
      <c r="A123" s="61"/>
      <c r="B123" s="61"/>
      <c r="C123" s="61"/>
      <c r="D123" s="61"/>
      <c r="E123" s="61"/>
      <c r="F123" s="61"/>
      <c r="G123" s="24"/>
      <c r="H123" s="27"/>
    </row>
    <row r="124" spans="2:8" ht="12.75">
      <c r="B124" s="52" t="s">
        <v>339</v>
      </c>
      <c r="C124" s="40"/>
      <c r="D124" s="40"/>
      <c r="G124" s="24"/>
      <c r="H124" s="37"/>
    </row>
    <row r="125" spans="1:8" s="57" customFormat="1" ht="48">
      <c r="A125" s="53"/>
      <c r="B125" s="54" t="s">
        <v>0</v>
      </c>
      <c r="C125" s="54" t="s">
        <v>327</v>
      </c>
      <c r="D125" s="54" t="s">
        <v>328</v>
      </c>
      <c r="E125" s="54" t="s">
        <v>1</v>
      </c>
      <c r="F125" s="54" t="s">
        <v>326</v>
      </c>
      <c r="G125" s="55" t="s">
        <v>329</v>
      </c>
      <c r="H125" s="56" t="s">
        <v>330</v>
      </c>
    </row>
    <row r="126" spans="2:8" s="2" customFormat="1" ht="12.75">
      <c r="B126" s="41" t="s">
        <v>2</v>
      </c>
      <c r="C126" s="41"/>
      <c r="D126" s="42"/>
      <c r="E126" s="49" t="s">
        <v>3</v>
      </c>
      <c r="F126" s="50">
        <v>521990</v>
      </c>
      <c r="G126" s="28">
        <f>G127+G132+G133</f>
        <v>509662.56000000006</v>
      </c>
      <c r="H126" s="28">
        <f t="shared" si="1"/>
        <v>97.63837621410373</v>
      </c>
    </row>
    <row r="127" spans="2:8" ht="12.75">
      <c r="B127" s="43"/>
      <c r="C127" s="43" t="s">
        <v>324</v>
      </c>
      <c r="D127" s="35"/>
      <c r="E127" s="36" t="s">
        <v>227</v>
      </c>
      <c r="F127" s="51">
        <v>329476</v>
      </c>
      <c r="G127" s="23">
        <f>SUM(G128:G130)</f>
        <v>323946</v>
      </c>
      <c r="H127" s="23">
        <f t="shared" si="1"/>
        <v>98.32157729242797</v>
      </c>
    </row>
    <row r="128" spans="2:8" ht="22.5">
      <c r="B128" s="43"/>
      <c r="C128" s="43"/>
      <c r="D128" s="35">
        <v>4600</v>
      </c>
      <c r="E128" s="36" t="s">
        <v>228</v>
      </c>
      <c r="F128" s="51">
        <v>90071</v>
      </c>
      <c r="G128" s="23">
        <v>90071</v>
      </c>
      <c r="H128" s="23">
        <f t="shared" si="1"/>
        <v>100</v>
      </c>
    </row>
    <row r="129" spans="2:8" ht="12.75">
      <c r="B129" s="43"/>
      <c r="C129" s="43"/>
      <c r="D129" s="35">
        <v>6050</v>
      </c>
      <c r="E129" s="36" t="s">
        <v>229</v>
      </c>
      <c r="F129" s="51">
        <v>16630</v>
      </c>
      <c r="G129" s="23">
        <v>11100</v>
      </c>
      <c r="H129" s="23">
        <f t="shared" si="1"/>
        <v>66.74684305472039</v>
      </c>
    </row>
    <row r="130" spans="2:8" ht="12.75">
      <c r="B130" s="43"/>
      <c r="C130" s="43"/>
      <c r="D130" s="35">
        <v>6060</v>
      </c>
      <c r="E130" s="36" t="s">
        <v>230</v>
      </c>
      <c r="F130" s="51">
        <v>222775</v>
      </c>
      <c r="G130" s="23">
        <v>222775</v>
      </c>
      <c r="H130" s="23">
        <f t="shared" si="1"/>
        <v>100</v>
      </c>
    </row>
    <row r="131" spans="2:8" ht="12.75">
      <c r="B131" s="43"/>
      <c r="C131" s="43" t="s">
        <v>325</v>
      </c>
      <c r="D131" s="35"/>
      <c r="E131" s="36" t="s">
        <v>231</v>
      </c>
      <c r="F131" s="51">
        <v>15100</v>
      </c>
      <c r="G131" s="23">
        <f>G132</f>
        <v>8303.2</v>
      </c>
      <c r="H131" s="23">
        <f t="shared" si="1"/>
        <v>54.988079470198684</v>
      </c>
    </row>
    <row r="132" spans="2:8" ht="22.5">
      <c r="B132" s="43"/>
      <c r="C132" s="43"/>
      <c r="D132" s="35">
        <v>2850</v>
      </c>
      <c r="E132" s="36" t="s">
        <v>232</v>
      </c>
      <c r="F132" s="51">
        <v>15100</v>
      </c>
      <c r="G132" s="23">
        <v>8303.2</v>
      </c>
      <c r="H132" s="23">
        <f t="shared" si="1"/>
        <v>54.988079470198684</v>
      </c>
    </row>
    <row r="133" spans="2:8" ht="12.75">
      <c r="B133" s="43"/>
      <c r="C133" s="43" t="s">
        <v>5</v>
      </c>
      <c r="D133" s="35"/>
      <c r="E133" s="36" t="s">
        <v>6</v>
      </c>
      <c r="F133" s="51">
        <v>177414</v>
      </c>
      <c r="G133" s="23">
        <f>SUM(G134:G141)</f>
        <v>177413.36000000002</v>
      </c>
      <c r="H133" s="23">
        <f t="shared" si="1"/>
        <v>99.99963926183953</v>
      </c>
    </row>
    <row r="134" spans="2:8" ht="12.75">
      <c r="B134" s="35"/>
      <c r="C134" s="35"/>
      <c r="D134" s="35">
        <v>4010</v>
      </c>
      <c r="E134" s="36" t="s">
        <v>233</v>
      </c>
      <c r="F134" s="51">
        <v>1914</v>
      </c>
      <c r="G134" s="23">
        <v>1914</v>
      </c>
      <c r="H134" s="23">
        <f t="shared" si="1"/>
        <v>100</v>
      </c>
    </row>
    <row r="135" spans="2:8" ht="12.75">
      <c r="B135" s="35"/>
      <c r="C135" s="35"/>
      <c r="D135" s="35">
        <v>4110</v>
      </c>
      <c r="E135" s="36" t="s">
        <v>234</v>
      </c>
      <c r="F135" s="51">
        <v>288</v>
      </c>
      <c r="G135" s="23">
        <v>288</v>
      </c>
      <c r="H135" s="23">
        <f t="shared" si="1"/>
        <v>100</v>
      </c>
    </row>
    <row r="136" spans="2:8" ht="12.75">
      <c r="B136" s="35"/>
      <c r="C136" s="35"/>
      <c r="D136" s="35">
        <v>4120</v>
      </c>
      <c r="E136" s="36" t="s">
        <v>235</v>
      </c>
      <c r="F136" s="51">
        <v>46</v>
      </c>
      <c r="G136" s="23">
        <v>46</v>
      </c>
      <c r="H136" s="23">
        <f t="shared" si="1"/>
        <v>100</v>
      </c>
    </row>
    <row r="137" spans="2:8" ht="12.75">
      <c r="B137" s="35"/>
      <c r="C137" s="35"/>
      <c r="D137" s="35">
        <v>4210</v>
      </c>
      <c r="E137" s="36" t="s">
        <v>236</v>
      </c>
      <c r="F137" s="51">
        <v>61</v>
      </c>
      <c r="G137" s="23">
        <v>61</v>
      </c>
      <c r="H137" s="23">
        <f t="shared" si="1"/>
        <v>100</v>
      </c>
    </row>
    <row r="138" spans="2:8" ht="12.75">
      <c r="B138" s="35"/>
      <c r="C138" s="35"/>
      <c r="D138" s="35">
        <v>4300</v>
      </c>
      <c r="E138" s="36" t="s">
        <v>237</v>
      </c>
      <c r="F138" s="51">
        <v>898</v>
      </c>
      <c r="G138" s="23">
        <v>898</v>
      </c>
      <c r="H138" s="23">
        <f t="shared" si="1"/>
        <v>100</v>
      </c>
    </row>
    <row r="139" spans="2:8" ht="12.75">
      <c r="B139" s="35"/>
      <c r="C139" s="35"/>
      <c r="D139" s="35">
        <v>4430</v>
      </c>
      <c r="E139" s="36" t="s">
        <v>238</v>
      </c>
      <c r="F139" s="51">
        <v>173935</v>
      </c>
      <c r="G139" s="23">
        <v>173934.67</v>
      </c>
      <c r="H139" s="23">
        <f t="shared" si="1"/>
        <v>99.99981027395292</v>
      </c>
    </row>
    <row r="140" spans="2:8" ht="22.5">
      <c r="B140" s="35"/>
      <c r="C140" s="35"/>
      <c r="D140" s="35">
        <v>4740</v>
      </c>
      <c r="E140" s="36" t="s">
        <v>239</v>
      </c>
      <c r="F140" s="51">
        <v>26</v>
      </c>
      <c r="G140" s="23">
        <v>26</v>
      </c>
      <c r="H140" s="23">
        <f t="shared" si="1"/>
        <v>100</v>
      </c>
    </row>
    <row r="141" spans="2:8" ht="12.75">
      <c r="B141" s="35"/>
      <c r="C141" s="35"/>
      <c r="D141" s="35">
        <v>4750</v>
      </c>
      <c r="E141" s="36" t="s">
        <v>240</v>
      </c>
      <c r="F141" s="51">
        <v>246</v>
      </c>
      <c r="G141" s="23">
        <v>245.69</v>
      </c>
      <c r="H141" s="23">
        <f t="shared" si="1"/>
        <v>99.8739837398374</v>
      </c>
    </row>
    <row r="142" spans="2:8" s="2" customFormat="1" ht="12.75">
      <c r="B142" s="42">
        <v>600</v>
      </c>
      <c r="C142" s="42"/>
      <c r="D142" s="42"/>
      <c r="E142" s="49" t="s">
        <v>241</v>
      </c>
      <c r="F142" s="50">
        <v>4329401</v>
      </c>
      <c r="G142" s="28">
        <f>G143+G145+G147</f>
        <v>635567.45</v>
      </c>
      <c r="H142" s="28">
        <f aca="true" t="shared" si="2" ref="H142:H200">G142*100/F142</f>
        <v>14.680262927827659</v>
      </c>
    </row>
    <row r="143" spans="2:8" ht="12.75">
      <c r="B143" s="35"/>
      <c r="C143" s="35">
        <v>60004</v>
      </c>
      <c r="D143" s="35"/>
      <c r="E143" s="36" t="s">
        <v>242</v>
      </c>
      <c r="F143" s="51">
        <v>41641</v>
      </c>
      <c r="G143" s="23">
        <f>G144</f>
        <v>18927.49</v>
      </c>
      <c r="H143" s="23">
        <f t="shared" si="2"/>
        <v>45.45397564899979</v>
      </c>
    </row>
    <row r="144" spans="2:8" ht="33.75">
      <c r="B144" s="35"/>
      <c r="C144" s="35"/>
      <c r="D144" s="35">
        <v>2310</v>
      </c>
      <c r="E144" s="36" t="s">
        <v>243</v>
      </c>
      <c r="F144" s="51">
        <v>41641</v>
      </c>
      <c r="G144" s="23">
        <v>18927.49</v>
      </c>
      <c r="H144" s="23">
        <f t="shared" si="2"/>
        <v>45.45397564899979</v>
      </c>
    </row>
    <row r="145" spans="2:8" ht="12.75">
      <c r="B145" s="35"/>
      <c r="C145" s="35">
        <v>60014</v>
      </c>
      <c r="D145" s="35"/>
      <c r="E145" s="36" t="s">
        <v>244</v>
      </c>
      <c r="F145" s="51">
        <v>500000</v>
      </c>
      <c r="G145" s="23">
        <f>G146</f>
        <v>0</v>
      </c>
      <c r="H145" s="23">
        <f t="shared" si="2"/>
        <v>0</v>
      </c>
    </row>
    <row r="146" spans="2:8" ht="33.75">
      <c r="B146" s="35"/>
      <c r="C146" s="35"/>
      <c r="D146" s="35">
        <v>2710</v>
      </c>
      <c r="E146" s="36" t="s">
        <v>245</v>
      </c>
      <c r="F146" s="51">
        <v>500000</v>
      </c>
      <c r="G146" s="23">
        <v>0</v>
      </c>
      <c r="H146" s="23">
        <f t="shared" si="2"/>
        <v>0</v>
      </c>
    </row>
    <row r="147" spans="2:8" ht="12.75">
      <c r="B147" s="35"/>
      <c r="C147" s="35">
        <v>60016</v>
      </c>
      <c r="D147" s="35"/>
      <c r="E147" s="36" t="s">
        <v>246</v>
      </c>
      <c r="F147" s="51">
        <v>3787760</v>
      </c>
      <c r="G147" s="23">
        <f>SUM(G148:G153)</f>
        <v>616639.96</v>
      </c>
      <c r="H147" s="23">
        <f t="shared" si="2"/>
        <v>16.279805478699814</v>
      </c>
    </row>
    <row r="148" spans="2:8" ht="12.75">
      <c r="B148" s="35"/>
      <c r="C148" s="35"/>
      <c r="D148" s="35">
        <v>4210</v>
      </c>
      <c r="E148" s="36" t="s">
        <v>236</v>
      </c>
      <c r="F148" s="51">
        <v>12500</v>
      </c>
      <c r="G148" s="23">
        <v>11106.39</v>
      </c>
      <c r="H148" s="23">
        <f t="shared" si="2"/>
        <v>88.85112</v>
      </c>
    </row>
    <row r="149" spans="2:8" ht="12.75">
      <c r="B149" s="35"/>
      <c r="C149" s="35"/>
      <c r="D149" s="35">
        <v>4270</v>
      </c>
      <c r="E149" s="36" t="s">
        <v>247</v>
      </c>
      <c r="F149" s="51">
        <v>75900</v>
      </c>
      <c r="G149" s="23">
        <v>38733.66</v>
      </c>
      <c r="H149" s="23">
        <f t="shared" si="2"/>
        <v>51.03249011857708</v>
      </c>
    </row>
    <row r="150" spans="2:8" ht="12.75">
      <c r="B150" s="35"/>
      <c r="C150" s="35"/>
      <c r="D150" s="35">
        <v>4300</v>
      </c>
      <c r="E150" s="36" t="s">
        <v>237</v>
      </c>
      <c r="F150" s="51">
        <v>98000</v>
      </c>
      <c r="G150" s="23">
        <v>77975.22</v>
      </c>
      <c r="H150" s="23">
        <f t="shared" si="2"/>
        <v>79.56655102040817</v>
      </c>
    </row>
    <row r="151" spans="2:8" ht="12.75">
      <c r="B151" s="35"/>
      <c r="C151" s="35"/>
      <c r="D151" s="35">
        <v>4610</v>
      </c>
      <c r="E151" s="36" t="s">
        <v>248</v>
      </c>
      <c r="F151" s="51">
        <v>600</v>
      </c>
      <c r="G151" s="23">
        <v>0</v>
      </c>
      <c r="H151" s="23">
        <f t="shared" si="2"/>
        <v>0</v>
      </c>
    </row>
    <row r="152" spans="2:8" ht="12.75">
      <c r="B152" s="35"/>
      <c r="C152" s="35"/>
      <c r="D152" s="35">
        <v>6050</v>
      </c>
      <c r="E152" s="36" t="s">
        <v>229</v>
      </c>
      <c r="F152" s="51">
        <v>3513535</v>
      </c>
      <c r="G152" s="23">
        <v>411596.69</v>
      </c>
      <c r="H152" s="23">
        <f t="shared" si="2"/>
        <v>11.714603383771614</v>
      </c>
    </row>
    <row r="153" spans="2:8" ht="12.75">
      <c r="B153" s="35"/>
      <c r="C153" s="35"/>
      <c r="D153" s="35">
        <v>6060</v>
      </c>
      <c r="E153" s="36" t="s">
        <v>230</v>
      </c>
      <c r="F153" s="51">
        <v>87225</v>
      </c>
      <c r="G153" s="23">
        <v>77228</v>
      </c>
      <c r="H153" s="23">
        <f t="shared" si="2"/>
        <v>88.53883634279163</v>
      </c>
    </row>
    <row r="154" spans="2:8" s="2" customFormat="1" ht="12.75">
      <c r="B154" s="42">
        <v>630</v>
      </c>
      <c r="C154" s="42"/>
      <c r="D154" s="42"/>
      <c r="E154" s="49" t="s">
        <v>249</v>
      </c>
      <c r="F154" s="50">
        <v>43000</v>
      </c>
      <c r="G154" s="28">
        <f>G155</f>
        <v>1825.26</v>
      </c>
      <c r="H154" s="28">
        <f t="shared" si="2"/>
        <v>4.244790697674419</v>
      </c>
    </row>
    <row r="155" spans="2:8" ht="12.75">
      <c r="B155" s="35"/>
      <c r="C155" s="35">
        <v>63095</v>
      </c>
      <c r="D155" s="35"/>
      <c r="E155" s="36" t="s">
        <v>6</v>
      </c>
      <c r="F155" s="51">
        <v>43000</v>
      </c>
      <c r="G155" s="23">
        <f>G156</f>
        <v>1825.26</v>
      </c>
      <c r="H155" s="23">
        <f t="shared" si="2"/>
        <v>4.244790697674419</v>
      </c>
    </row>
    <row r="156" spans="2:8" ht="12.75">
      <c r="B156" s="35"/>
      <c r="C156" s="35"/>
      <c r="D156" s="35">
        <v>4300</v>
      </c>
      <c r="E156" s="36" t="s">
        <v>237</v>
      </c>
      <c r="F156" s="51">
        <v>43000</v>
      </c>
      <c r="G156" s="23">
        <v>1825.26</v>
      </c>
      <c r="H156" s="23">
        <f t="shared" si="2"/>
        <v>4.244790697674419</v>
      </c>
    </row>
    <row r="157" spans="2:8" s="2" customFormat="1" ht="12.75">
      <c r="B157" s="42">
        <v>700</v>
      </c>
      <c r="C157" s="42"/>
      <c r="D157" s="42"/>
      <c r="E157" s="49" t="s">
        <v>16</v>
      </c>
      <c r="F157" s="50">
        <v>50290</v>
      </c>
      <c r="G157" s="28">
        <f>G158</f>
        <v>28871.33</v>
      </c>
      <c r="H157" s="28">
        <f t="shared" si="2"/>
        <v>57.40968383376417</v>
      </c>
    </row>
    <row r="158" spans="2:8" ht="12.75">
      <c r="B158" s="35"/>
      <c r="C158" s="35">
        <v>70004</v>
      </c>
      <c r="D158" s="35"/>
      <c r="E158" s="36" t="s">
        <v>250</v>
      </c>
      <c r="F158" s="51">
        <v>50290</v>
      </c>
      <c r="G158" s="23">
        <f>SUM(G159:G162)</f>
        <v>28871.33</v>
      </c>
      <c r="H158" s="23">
        <f t="shared" si="2"/>
        <v>57.40968383376417</v>
      </c>
    </row>
    <row r="159" spans="2:8" ht="12.75">
      <c r="B159" s="35"/>
      <c r="C159" s="35"/>
      <c r="D159" s="35">
        <v>4210</v>
      </c>
      <c r="E159" s="36" t="s">
        <v>236</v>
      </c>
      <c r="F159" s="51">
        <v>1540</v>
      </c>
      <c r="G159" s="23">
        <v>0</v>
      </c>
      <c r="H159" s="23">
        <f t="shared" si="2"/>
        <v>0</v>
      </c>
    </row>
    <row r="160" spans="2:8" ht="12.75">
      <c r="B160" s="35"/>
      <c r="C160" s="35"/>
      <c r="D160" s="35">
        <v>4270</v>
      </c>
      <c r="E160" s="36" t="s">
        <v>247</v>
      </c>
      <c r="F160" s="51">
        <v>47350</v>
      </c>
      <c r="G160" s="23">
        <v>28088.15</v>
      </c>
      <c r="H160" s="23">
        <f t="shared" si="2"/>
        <v>59.32027455121436</v>
      </c>
    </row>
    <row r="161" spans="2:8" ht="12.75">
      <c r="B161" s="35"/>
      <c r="C161" s="35"/>
      <c r="D161" s="35">
        <v>4300</v>
      </c>
      <c r="E161" s="36" t="s">
        <v>237</v>
      </c>
      <c r="F161" s="51">
        <v>1020</v>
      </c>
      <c r="G161" s="23">
        <v>719</v>
      </c>
      <c r="H161" s="23">
        <f t="shared" si="2"/>
        <v>70.49019607843137</v>
      </c>
    </row>
    <row r="162" spans="2:8" ht="12.75">
      <c r="B162" s="35"/>
      <c r="C162" s="35"/>
      <c r="D162" s="35">
        <v>4430</v>
      </c>
      <c r="E162" s="36" t="s">
        <v>238</v>
      </c>
      <c r="F162" s="51">
        <v>380</v>
      </c>
      <c r="G162" s="23">
        <v>64.18</v>
      </c>
      <c r="H162" s="23">
        <f t="shared" si="2"/>
        <v>16.88947368421053</v>
      </c>
    </row>
    <row r="163" spans="2:8" s="2" customFormat="1" ht="12.75">
      <c r="B163" s="42">
        <v>710</v>
      </c>
      <c r="C163" s="42"/>
      <c r="D163" s="42"/>
      <c r="E163" s="49" t="s">
        <v>251</v>
      </c>
      <c r="F163" s="50">
        <v>823680</v>
      </c>
      <c r="G163" s="28">
        <f>G164+G166+G168</f>
        <v>30391.789999999997</v>
      </c>
      <c r="H163" s="28">
        <f t="shared" si="2"/>
        <v>3.689756944444444</v>
      </c>
    </row>
    <row r="164" spans="2:8" ht="12.75">
      <c r="B164" s="35"/>
      <c r="C164" s="35">
        <v>71004</v>
      </c>
      <c r="D164" s="35"/>
      <c r="E164" s="36" t="s">
        <v>252</v>
      </c>
      <c r="F164" s="51">
        <v>50000</v>
      </c>
      <c r="G164" s="23">
        <f>G165</f>
        <v>0</v>
      </c>
      <c r="H164" s="23">
        <f t="shared" si="2"/>
        <v>0</v>
      </c>
    </row>
    <row r="165" spans="2:8" ht="12.75">
      <c r="B165" s="35"/>
      <c r="C165" s="35"/>
      <c r="D165" s="35">
        <v>4300</v>
      </c>
      <c r="E165" s="36" t="s">
        <v>237</v>
      </c>
      <c r="F165" s="51">
        <v>50000</v>
      </c>
      <c r="G165" s="23">
        <v>0</v>
      </c>
      <c r="H165" s="23">
        <f t="shared" si="2"/>
        <v>0</v>
      </c>
    </row>
    <row r="166" spans="2:8" ht="12.75">
      <c r="B166" s="35"/>
      <c r="C166" s="35">
        <v>71014</v>
      </c>
      <c r="D166" s="35"/>
      <c r="E166" s="36" t="s">
        <v>253</v>
      </c>
      <c r="F166" s="51">
        <v>28300</v>
      </c>
      <c r="G166" s="23">
        <f>G167</f>
        <v>4111.62</v>
      </c>
      <c r="H166" s="23">
        <f t="shared" si="2"/>
        <v>14.5286925795053</v>
      </c>
    </row>
    <row r="167" spans="2:8" ht="12.75">
      <c r="B167" s="35"/>
      <c r="C167" s="35"/>
      <c r="D167" s="35">
        <v>4300</v>
      </c>
      <c r="E167" s="36" t="s">
        <v>237</v>
      </c>
      <c r="F167" s="51">
        <v>28300</v>
      </c>
      <c r="G167" s="23">
        <v>4111.62</v>
      </c>
      <c r="H167" s="23">
        <f t="shared" si="2"/>
        <v>14.5286925795053</v>
      </c>
    </row>
    <row r="168" spans="2:8" ht="12.75">
      <c r="B168" s="35"/>
      <c r="C168" s="35">
        <v>71095</v>
      </c>
      <c r="D168" s="35"/>
      <c r="E168" s="36" t="s">
        <v>6</v>
      </c>
      <c r="F168" s="51">
        <v>745380</v>
      </c>
      <c r="G168" s="23">
        <f>SUM(G169:G171)</f>
        <v>26280.17</v>
      </c>
      <c r="H168" s="23">
        <f t="shared" si="2"/>
        <v>3.5257412326598514</v>
      </c>
    </row>
    <row r="169" spans="2:8" ht="12.75">
      <c r="B169" s="35"/>
      <c r="C169" s="35"/>
      <c r="D169" s="35">
        <v>4300</v>
      </c>
      <c r="E169" s="36" t="s">
        <v>237</v>
      </c>
      <c r="F169" s="51">
        <v>43750</v>
      </c>
      <c r="G169" s="23">
        <v>14080.17</v>
      </c>
      <c r="H169" s="23">
        <f t="shared" si="2"/>
        <v>32.18324571428571</v>
      </c>
    </row>
    <row r="170" spans="2:8" ht="12.75">
      <c r="B170" s="35"/>
      <c r="C170" s="35"/>
      <c r="D170" s="35">
        <v>4610</v>
      </c>
      <c r="E170" s="36" t="s">
        <v>248</v>
      </c>
      <c r="F170" s="51">
        <v>1630</v>
      </c>
      <c r="G170" s="23">
        <v>0</v>
      </c>
      <c r="H170" s="23">
        <f t="shared" si="2"/>
        <v>0</v>
      </c>
    </row>
    <row r="171" spans="2:8" ht="12.75">
      <c r="B171" s="35"/>
      <c r="C171" s="35"/>
      <c r="D171" s="35">
        <v>6050</v>
      </c>
      <c r="E171" s="36" t="s">
        <v>229</v>
      </c>
      <c r="F171" s="51">
        <v>700000</v>
      </c>
      <c r="G171" s="23">
        <v>12200</v>
      </c>
      <c r="H171" s="23">
        <f t="shared" si="2"/>
        <v>1.7428571428571429</v>
      </c>
    </row>
    <row r="172" spans="2:8" s="2" customFormat="1" ht="12.75">
      <c r="B172" s="42">
        <v>750</v>
      </c>
      <c r="C172" s="42"/>
      <c r="D172" s="42"/>
      <c r="E172" s="49" t="s">
        <v>31</v>
      </c>
      <c r="F172" s="50">
        <v>1700810</v>
      </c>
      <c r="G172" s="28">
        <f>G173+G180+G185+G211+G215</f>
        <v>824894.2400000001</v>
      </c>
      <c r="H172" s="28">
        <f t="shared" si="2"/>
        <v>48.500081725765966</v>
      </c>
    </row>
    <row r="173" spans="2:8" ht="12.75">
      <c r="B173" s="35"/>
      <c r="C173" s="35">
        <v>75011</v>
      </c>
      <c r="D173" s="35"/>
      <c r="E173" s="36" t="s">
        <v>34</v>
      </c>
      <c r="F173" s="51">
        <v>44600</v>
      </c>
      <c r="G173" s="23">
        <f>SUM(G174:G179)</f>
        <v>21549.999999999996</v>
      </c>
      <c r="H173" s="23">
        <f t="shared" si="2"/>
        <v>48.31838565022421</v>
      </c>
    </row>
    <row r="174" spans="2:8" ht="12.75">
      <c r="B174" s="35"/>
      <c r="C174" s="35"/>
      <c r="D174" s="35">
        <v>4010</v>
      </c>
      <c r="E174" s="36" t="s">
        <v>233</v>
      </c>
      <c r="F174" s="51">
        <v>25560</v>
      </c>
      <c r="G174" s="23">
        <v>12780</v>
      </c>
      <c r="H174" s="23">
        <f t="shared" si="2"/>
        <v>50</v>
      </c>
    </row>
    <row r="175" spans="2:8" ht="12.75">
      <c r="B175" s="35"/>
      <c r="C175" s="35"/>
      <c r="D175" s="35">
        <v>4110</v>
      </c>
      <c r="E175" s="36" t="s">
        <v>234</v>
      </c>
      <c r="F175" s="51">
        <v>3864</v>
      </c>
      <c r="G175" s="23">
        <v>1932</v>
      </c>
      <c r="H175" s="23">
        <f t="shared" si="2"/>
        <v>50</v>
      </c>
    </row>
    <row r="176" spans="2:8" ht="12.75">
      <c r="B176" s="35"/>
      <c r="C176" s="35"/>
      <c r="D176" s="35">
        <v>4120</v>
      </c>
      <c r="E176" s="36" t="s">
        <v>235</v>
      </c>
      <c r="F176" s="51">
        <v>626</v>
      </c>
      <c r="G176" s="23">
        <v>303.4</v>
      </c>
      <c r="H176" s="23">
        <f t="shared" si="2"/>
        <v>48.4664536741214</v>
      </c>
    </row>
    <row r="177" spans="2:8" ht="12.75">
      <c r="B177" s="35"/>
      <c r="C177" s="35"/>
      <c r="D177" s="35">
        <v>4210</v>
      </c>
      <c r="E177" s="36" t="s">
        <v>236</v>
      </c>
      <c r="F177" s="51">
        <v>1600</v>
      </c>
      <c r="G177" s="23">
        <v>949.82</v>
      </c>
      <c r="H177" s="23">
        <f t="shared" si="2"/>
        <v>59.36375</v>
      </c>
    </row>
    <row r="178" spans="2:8" ht="12.75">
      <c r="B178" s="35"/>
      <c r="C178" s="35"/>
      <c r="D178" s="35">
        <v>4300</v>
      </c>
      <c r="E178" s="36" t="s">
        <v>237</v>
      </c>
      <c r="F178" s="51">
        <v>12300</v>
      </c>
      <c r="G178" s="23">
        <v>5190.09</v>
      </c>
      <c r="H178" s="23">
        <f t="shared" si="2"/>
        <v>42.195853658536585</v>
      </c>
    </row>
    <row r="179" spans="2:8" ht="12.75">
      <c r="B179" s="35"/>
      <c r="C179" s="35"/>
      <c r="D179" s="35">
        <v>4410</v>
      </c>
      <c r="E179" s="36" t="s">
        <v>254</v>
      </c>
      <c r="F179" s="51">
        <v>650</v>
      </c>
      <c r="G179" s="23">
        <v>394.69</v>
      </c>
      <c r="H179" s="23">
        <f t="shared" si="2"/>
        <v>60.721538461538465</v>
      </c>
    </row>
    <row r="180" spans="2:8" ht="12.75">
      <c r="B180" s="35"/>
      <c r="C180" s="35">
        <v>75022</v>
      </c>
      <c r="D180" s="35"/>
      <c r="E180" s="36" t="s">
        <v>255</v>
      </c>
      <c r="F180" s="51">
        <v>81100</v>
      </c>
      <c r="G180" s="23">
        <f>SUM(G181:G184)</f>
        <v>39866.09</v>
      </c>
      <c r="H180" s="23">
        <f t="shared" si="2"/>
        <v>49.15670776818742</v>
      </c>
    </row>
    <row r="181" spans="2:8" ht="12.75">
      <c r="B181" s="35"/>
      <c r="C181" s="35"/>
      <c r="D181" s="35">
        <v>3030</v>
      </c>
      <c r="E181" s="36" t="s">
        <v>256</v>
      </c>
      <c r="F181" s="51">
        <v>71600</v>
      </c>
      <c r="G181" s="23">
        <v>39140</v>
      </c>
      <c r="H181" s="23">
        <f t="shared" si="2"/>
        <v>54.66480446927374</v>
      </c>
    </row>
    <row r="182" spans="2:8" ht="12.75">
      <c r="B182" s="35"/>
      <c r="C182" s="35"/>
      <c r="D182" s="35">
        <v>4210</v>
      </c>
      <c r="E182" s="36" t="s">
        <v>236</v>
      </c>
      <c r="F182" s="51">
        <v>3250</v>
      </c>
      <c r="G182" s="23">
        <v>726.09</v>
      </c>
      <c r="H182" s="23">
        <f t="shared" si="2"/>
        <v>22.34123076923077</v>
      </c>
    </row>
    <row r="183" spans="2:8" ht="12.75">
      <c r="B183" s="35"/>
      <c r="C183" s="35"/>
      <c r="D183" s="35">
        <v>4300</v>
      </c>
      <c r="E183" s="36" t="s">
        <v>237</v>
      </c>
      <c r="F183" s="51">
        <v>2250</v>
      </c>
      <c r="G183" s="23">
        <v>0</v>
      </c>
      <c r="H183" s="23">
        <f t="shared" si="2"/>
        <v>0</v>
      </c>
    </row>
    <row r="184" spans="2:8" ht="12.75">
      <c r="B184" s="35"/>
      <c r="C184" s="35"/>
      <c r="D184" s="35">
        <v>4410</v>
      </c>
      <c r="E184" s="36" t="s">
        <v>254</v>
      </c>
      <c r="F184" s="51">
        <v>4000</v>
      </c>
      <c r="G184" s="23">
        <v>0</v>
      </c>
      <c r="H184" s="23">
        <f t="shared" si="2"/>
        <v>0</v>
      </c>
    </row>
    <row r="185" spans="2:8" ht="12.75">
      <c r="B185" s="35"/>
      <c r="C185" s="35">
        <v>75023</v>
      </c>
      <c r="D185" s="35"/>
      <c r="E185" s="36" t="s">
        <v>41</v>
      </c>
      <c r="F185" s="51">
        <v>1490710</v>
      </c>
      <c r="G185" s="23">
        <f>SUM(G186:G210)</f>
        <v>724007.1300000001</v>
      </c>
      <c r="H185" s="23">
        <f t="shared" si="2"/>
        <v>48.567939438254264</v>
      </c>
    </row>
    <row r="186" spans="2:8" ht="33.75">
      <c r="B186" s="35"/>
      <c r="C186" s="35"/>
      <c r="D186" s="35">
        <v>2710</v>
      </c>
      <c r="E186" s="36" t="s">
        <v>245</v>
      </c>
      <c r="F186" s="51">
        <v>3100</v>
      </c>
      <c r="G186" s="23">
        <v>3100</v>
      </c>
      <c r="H186" s="23">
        <f t="shared" si="2"/>
        <v>100</v>
      </c>
    </row>
    <row r="187" spans="2:8" ht="12.75">
      <c r="B187" s="35"/>
      <c r="C187" s="35"/>
      <c r="D187" s="35">
        <v>3020</v>
      </c>
      <c r="E187" s="36" t="s">
        <v>257</v>
      </c>
      <c r="F187" s="51">
        <v>2770</v>
      </c>
      <c r="G187" s="23">
        <v>869.24</v>
      </c>
      <c r="H187" s="23">
        <f t="shared" si="2"/>
        <v>31.380505415162453</v>
      </c>
    </row>
    <row r="188" spans="2:8" ht="12.75">
      <c r="B188" s="35"/>
      <c r="C188" s="35"/>
      <c r="D188" s="35">
        <v>4010</v>
      </c>
      <c r="E188" s="36" t="s">
        <v>233</v>
      </c>
      <c r="F188" s="51">
        <v>810000</v>
      </c>
      <c r="G188" s="23">
        <v>382485.78</v>
      </c>
      <c r="H188" s="23">
        <f t="shared" si="2"/>
        <v>47.22046666666667</v>
      </c>
    </row>
    <row r="189" spans="2:8" ht="12.75">
      <c r="B189" s="35"/>
      <c r="C189" s="35"/>
      <c r="D189" s="35">
        <v>4040</v>
      </c>
      <c r="E189" s="36" t="s">
        <v>258</v>
      </c>
      <c r="F189" s="51">
        <v>63890</v>
      </c>
      <c r="G189" s="23">
        <v>60620.99</v>
      </c>
      <c r="H189" s="23">
        <f t="shared" si="2"/>
        <v>94.88337768038816</v>
      </c>
    </row>
    <row r="190" spans="2:8" ht="12.75">
      <c r="B190" s="35"/>
      <c r="C190" s="35"/>
      <c r="D190" s="35">
        <v>4110</v>
      </c>
      <c r="E190" s="36" t="s">
        <v>234</v>
      </c>
      <c r="F190" s="51">
        <v>132000</v>
      </c>
      <c r="G190" s="23">
        <v>67051.86</v>
      </c>
      <c r="H190" s="23">
        <f t="shared" si="2"/>
        <v>50.79686363636364</v>
      </c>
    </row>
    <row r="191" spans="2:8" ht="12.75">
      <c r="B191" s="35"/>
      <c r="C191" s="35"/>
      <c r="D191" s="35">
        <v>4120</v>
      </c>
      <c r="E191" s="36" t="s">
        <v>235</v>
      </c>
      <c r="F191" s="51">
        <v>21500</v>
      </c>
      <c r="G191" s="23">
        <v>10889.98</v>
      </c>
      <c r="H191" s="23">
        <f t="shared" si="2"/>
        <v>50.65106976744186</v>
      </c>
    </row>
    <row r="192" spans="2:8" ht="12.75">
      <c r="B192" s="35"/>
      <c r="C192" s="35"/>
      <c r="D192" s="35">
        <v>4170</v>
      </c>
      <c r="E192" s="36" t="s">
        <v>259</v>
      </c>
      <c r="F192" s="51">
        <v>1640</v>
      </c>
      <c r="G192" s="23">
        <v>1020</v>
      </c>
      <c r="H192" s="23">
        <f t="shared" si="2"/>
        <v>62.19512195121951</v>
      </c>
    </row>
    <row r="193" spans="2:8" ht="12.75">
      <c r="B193" s="35"/>
      <c r="C193" s="35"/>
      <c r="D193" s="35">
        <v>4210</v>
      </c>
      <c r="E193" s="36" t="s">
        <v>236</v>
      </c>
      <c r="F193" s="51">
        <v>30930</v>
      </c>
      <c r="G193" s="23">
        <v>15752.72</v>
      </c>
      <c r="H193" s="23">
        <f t="shared" si="2"/>
        <v>50.93022955059813</v>
      </c>
    </row>
    <row r="194" spans="2:8" ht="12.75">
      <c r="B194" s="35"/>
      <c r="C194" s="35"/>
      <c r="D194" s="35">
        <v>4260</v>
      </c>
      <c r="E194" s="36" t="s">
        <v>260</v>
      </c>
      <c r="F194" s="51">
        <v>35990</v>
      </c>
      <c r="G194" s="23">
        <v>20451.03</v>
      </c>
      <c r="H194" s="23">
        <f t="shared" si="2"/>
        <v>56.82420116699083</v>
      </c>
    </row>
    <row r="195" spans="2:8" ht="12.75">
      <c r="B195" s="35"/>
      <c r="C195" s="35"/>
      <c r="D195" s="35">
        <v>4270</v>
      </c>
      <c r="E195" s="36" t="s">
        <v>247</v>
      </c>
      <c r="F195" s="51">
        <v>30000</v>
      </c>
      <c r="G195" s="23">
        <v>819.16</v>
      </c>
      <c r="H195" s="23">
        <f t="shared" si="2"/>
        <v>2.7305333333333333</v>
      </c>
    </row>
    <row r="196" spans="2:8" ht="12.75">
      <c r="B196" s="35"/>
      <c r="C196" s="35"/>
      <c r="D196" s="35">
        <v>4280</v>
      </c>
      <c r="E196" s="36" t="s">
        <v>261</v>
      </c>
      <c r="F196" s="51">
        <v>1500</v>
      </c>
      <c r="G196" s="23">
        <v>573</v>
      </c>
      <c r="H196" s="23">
        <f t="shared" si="2"/>
        <v>38.2</v>
      </c>
    </row>
    <row r="197" spans="2:8" ht="12.75">
      <c r="B197" s="35"/>
      <c r="C197" s="35"/>
      <c r="D197" s="35">
        <v>4300</v>
      </c>
      <c r="E197" s="36" t="s">
        <v>237</v>
      </c>
      <c r="F197" s="51">
        <v>149000</v>
      </c>
      <c r="G197" s="23">
        <v>96040.1</v>
      </c>
      <c r="H197" s="23">
        <f t="shared" si="2"/>
        <v>64.45644295302013</v>
      </c>
    </row>
    <row r="198" spans="2:8" ht="12.75">
      <c r="B198" s="35"/>
      <c r="C198" s="35"/>
      <c r="D198" s="35">
        <v>4350</v>
      </c>
      <c r="E198" s="36" t="s">
        <v>262</v>
      </c>
      <c r="F198" s="51">
        <v>7630</v>
      </c>
      <c r="G198" s="23">
        <v>3652.68</v>
      </c>
      <c r="H198" s="23">
        <f t="shared" si="2"/>
        <v>47.872608125819134</v>
      </c>
    </row>
    <row r="199" spans="2:8" ht="22.5">
      <c r="B199" s="35"/>
      <c r="C199" s="35"/>
      <c r="D199" s="35">
        <v>4360</v>
      </c>
      <c r="E199" s="36" t="s">
        <v>263</v>
      </c>
      <c r="F199" s="51">
        <v>2060</v>
      </c>
      <c r="G199" s="23">
        <v>658.8</v>
      </c>
      <c r="H199" s="23">
        <f t="shared" si="2"/>
        <v>31.980582524271846</v>
      </c>
    </row>
    <row r="200" spans="2:8" ht="22.5">
      <c r="B200" s="35"/>
      <c r="C200" s="35"/>
      <c r="D200" s="35">
        <v>4370</v>
      </c>
      <c r="E200" s="36" t="s">
        <v>264</v>
      </c>
      <c r="F200" s="51">
        <v>18550</v>
      </c>
      <c r="G200" s="23">
        <v>6712.31</v>
      </c>
      <c r="H200" s="23">
        <f t="shared" si="2"/>
        <v>36.184959568733156</v>
      </c>
    </row>
    <row r="201" spans="2:8" ht="12.75">
      <c r="B201" s="35"/>
      <c r="C201" s="35"/>
      <c r="D201" s="35">
        <v>4410</v>
      </c>
      <c r="E201" s="36" t="s">
        <v>254</v>
      </c>
      <c r="F201" s="51">
        <v>11840</v>
      </c>
      <c r="G201" s="23">
        <v>5217.9</v>
      </c>
      <c r="H201" s="23">
        <f aca="true" t="shared" si="3" ref="H201:H263">G201*100/F201</f>
        <v>44.07010135135135</v>
      </c>
    </row>
    <row r="202" spans="2:8" ht="12.75">
      <c r="B202" s="35"/>
      <c r="C202" s="35"/>
      <c r="D202" s="35">
        <v>4420</v>
      </c>
      <c r="E202" s="36" t="s">
        <v>265</v>
      </c>
      <c r="F202" s="51">
        <v>4000</v>
      </c>
      <c r="G202" s="23">
        <v>0</v>
      </c>
      <c r="H202" s="23">
        <f t="shared" si="3"/>
        <v>0</v>
      </c>
    </row>
    <row r="203" spans="2:8" ht="12.75">
      <c r="B203" s="35"/>
      <c r="C203" s="35"/>
      <c r="D203" s="35">
        <v>4430</v>
      </c>
      <c r="E203" s="36" t="s">
        <v>238</v>
      </c>
      <c r="F203" s="51">
        <v>28300</v>
      </c>
      <c r="G203" s="23">
        <v>14977.16</v>
      </c>
      <c r="H203" s="23">
        <f t="shared" si="3"/>
        <v>52.922826855123674</v>
      </c>
    </row>
    <row r="204" spans="2:8" ht="12.75">
      <c r="B204" s="35"/>
      <c r="C204" s="35"/>
      <c r="D204" s="35">
        <v>4440</v>
      </c>
      <c r="E204" s="36" t="s">
        <v>266</v>
      </c>
      <c r="F204" s="51">
        <v>19010</v>
      </c>
      <c r="G204" s="23">
        <v>14300</v>
      </c>
      <c r="H204" s="23">
        <f t="shared" si="3"/>
        <v>75.22356654392425</v>
      </c>
    </row>
    <row r="205" spans="2:8" ht="12.75">
      <c r="B205" s="35"/>
      <c r="C205" s="35"/>
      <c r="D205" s="35">
        <v>4610</v>
      </c>
      <c r="E205" s="36" t="s">
        <v>248</v>
      </c>
      <c r="F205" s="51">
        <v>200</v>
      </c>
      <c r="G205" s="23">
        <v>50</v>
      </c>
      <c r="H205" s="23">
        <f t="shared" si="3"/>
        <v>25</v>
      </c>
    </row>
    <row r="206" spans="2:8" ht="22.5">
      <c r="B206" s="35"/>
      <c r="C206" s="35"/>
      <c r="D206" s="35">
        <v>4700</v>
      </c>
      <c r="E206" s="36" t="s">
        <v>267</v>
      </c>
      <c r="F206" s="51">
        <v>6600</v>
      </c>
      <c r="G206" s="23">
        <v>4959.97</v>
      </c>
      <c r="H206" s="23">
        <f t="shared" si="3"/>
        <v>75.15106060606061</v>
      </c>
    </row>
    <row r="207" spans="2:8" ht="22.5">
      <c r="B207" s="35"/>
      <c r="C207" s="35"/>
      <c r="D207" s="35">
        <v>4740</v>
      </c>
      <c r="E207" s="36" t="s">
        <v>239</v>
      </c>
      <c r="F207" s="51">
        <v>6200</v>
      </c>
      <c r="G207" s="23">
        <v>1045.8</v>
      </c>
      <c r="H207" s="23">
        <f t="shared" si="3"/>
        <v>16.86774193548387</v>
      </c>
    </row>
    <row r="208" spans="2:8" ht="12.75">
      <c r="B208" s="35"/>
      <c r="C208" s="35"/>
      <c r="D208" s="35">
        <v>4750</v>
      </c>
      <c r="E208" s="36" t="s">
        <v>240</v>
      </c>
      <c r="F208" s="51">
        <v>14400</v>
      </c>
      <c r="G208" s="23">
        <v>8628.95</v>
      </c>
      <c r="H208" s="23">
        <f t="shared" si="3"/>
        <v>59.9232638888889</v>
      </c>
    </row>
    <row r="209" spans="2:8" ht="12.75">
      <c r="B209" s="35"/>
      <c r="C209" s="35"/>
      <c r="D209" s="35">
        <v>6050</v>
      </c>
      <c r="E209" s="36" t="s">
        <v>229</v>
      </c>
      <c r="F209" s="51">
        <v>50000</v>
      </c>
      <c r="G209" s="23">
        <v>0</v>
      </c>
      <c r="H209" s="23">
        <f t="shared" si="3"/>
        <v>0</v>
      </c>
    </row>
    <row r="210" spans="2:8" ht="12.75">
      <c r="B210" s="35"/>
      <c r="C210" s="35"/>
      <c r="D210" s="35">
        <v>6060</v>
      </c>
      <c r="E210" s="36" t="s">
        <v>230</v>
      </c>
      <c r="F210" s="51">
        <v>39600</v>
      </c>
      <c r="G210" s="23">
        <v>4129.7</v>
      </c>
      <c r="H210" s="23">
        <f t="shared" si="3"/>
        <v>10.428535353535354</v>
      </c>
    </row>
    <row r="211" spans="2:8" ht="12.75">
      <c r="B211" s="35"/>
      <c r="C211" s="35">
        <v>75075</v>
      </c>
      <c r="D211" s="35"/>
      <c r="E211" s="36" t="s">
        <v>268</v>
      </c>
      <c r="F211" s="51">
        <v>61450</v>
      </c>
      <c r="G211" s="23">
        <f>SUM(G212:G214)</f>
        <v>25259.52</v>
      </c>
      <c r="H211" s="23">
        <f t="shared" si="3"/>
        <v>41.10580960130187</v>
      </c>
    </row>
    <row r="212" spans="2:8" ht="12.75">
      <c r="B212" s="35"/>
      <c r="C212" s="35"/>
      <c r="D212" s="35">
        <v>3040</v>
      </c>
      <c r="E212" s="36" t="s">
        <v>269</v>
      </c>
      <c r="F212" s="51">
        <v>10000</v>
      </c>
      <c r="G212" s="23">
        <v>0</v>
      </c>
      <c r="H212" s="23">
        <f t="shared" si="3"/>
        <v>0</v>
      </c>
    </row>
    <row r="213" spans="2:8" ht="12.75">
      <c r="B213" s="35"/>
      <c r="C213" s="35"/>
      <c r="D213" s="35">
        <v>4210</v>
      </c>
      <c r="E213" s="36" t="s">
        <v>236</v>
      </c>
      <c r="F213" s="51">
        <v>8650</v>
      </c>
      <c r="G213" s="23">
        <v>1684.61</v>
      </c>
      <c r="H213" s="23">
        <f t="shared" si="3"/>
        <v>19.475260115606936</v>
      </c>
    </row>
    <row r="214" spans="2:8" ht="12.75">
      <c r="B214" s="35"/>
      <c r="C214" s="35"/>
      <c r="D214" s="35">
        <v>4300</v>
      </c>
      <c r="E214" s="36" t="s">
        <v>237</v>
      </c>
      <c r="F214" s="51">
        <v>42800</v>
      </c>
      <c r="G214" s="23">
        <v>23574.91</v>
      </c>
      <c r="H214" s="23">
        <f t="shared" si="3"/>
        <v>55.08156542056075</v>
      </c>
    </row>
    <row r="215" spans="2:8" ht="12.75">
      <c r="B215" s="35"/>
      <c r="C215" s="35">
        <v>75095</v>
      </c>
      <c r="D215" s="35"/>
      <c r="E215" s="36" t="s">
        <v>6</v>
      </c>
      <c r="F215" s="51">
        <v>22950</v>
      </c>
      <c r="G215" s="23">
        <f>SUM(G216:G219)</f>
        <v>14211.5</v>
      </c>
      <c r="H215" s="23">
        <f t="shared" si="3"/>
        <v>61.92374727668845</v>
      </c>
    </row>
    <row r="216" spans="2:8" ht="12.75">
      <c r="B216" s="35"/>
      <c r="C216" s="35"/>
      <c r="D216" s="35">
        <v>3030</v>
      </c>
      <c r="E216" s="36" t="s">
        <v>256</v>
      </c>
      <c r="F216" s="51">
        <v>15100</v>
      </c>
      <c r="G216" s="23">
        <v>10920</v>
      </c>
      <c r="H216" s="23">
        <f t="shared" si="3"/>
        <v>72.31788079470199</v>
      </c>
    </row>
    <row r="217" spans="2:8" ht="12.75">
      <c r="B217" s="35"/>
      <c r="C217" s="35"/>
      <c r="D217" s="35">
        <v>4210</v>
      </c>
      <c r="E217" s="36" t="s">
        <v>236</v>
      </c>
      <c r="F217" s="51">
        <v>1000</v>
      </c>
      <c r="G217" s="23">
        <v>285.23</v>
      </c>
      <c r="H217" s="23">
        <f t="shared" si="3"/>
        <v>28.523</v>
      </c>
    </row>
    <row r="218" spans="2:8" ht="12.75">
      <c r="B218" s="35"/>
      <c r="C218" s="35"/>
      <c r="D218" s="35">
        <v>4300</v>
      </c>
      <c r="E218" s="36" t="s">
        <v>237</v>
      </c>
      <c r="F218" s="51">
        <v>600</v>
      </c>
      <c r="G218" s="23">
        <v>0</v>
      </c>
      <c r="H218" s="23">
        <f t="shared" si="3"/>
        <v>0</v>
      </c>
    </row>
    <row r="219" spans="2:8" ht="22.5">
      <c r="B219" s="35"/>
      <c r="C219" s="35"/>
      <c r="D219" s="35">
        <v>4360</v>
      </c>
      <c r="E219" s="36" t="s">
        <v>263</v>
      </c>
      <c r="F219" s="51">
        <v>6250</v>
      </c>
      <c r="G219" s="23">
        <v>3006.27</v>
      </c>
      <c r="H219" s="23">
        <f t="shared" si="3"/>
        <v>48.10032</v>
      </c>
    </row>
    <row r="220" spans="2:8" s="2" customFormat="1" ht="22.5">
      <c r="B220" s="42">
        <v>751</v>
      </c>
      <c r="C220" s="42"/>
      <c r="D220" s="42"/>
      <c r="E220" s="49" t="s">
        <v>46</v>
      </c>
      <c r="F220" s="50">
        <v>15775</v>
      </c>
      <c r="G220" s="28">
        <f>G221+G224+G231</f>
        <v>13127.43</v>
      </c>
      <c r="H220" s="28">
        <f t="shared" si="3"/>
        <v>83.21667194928685</v>
      </c>
    </row>
    <row r="221" spans="2:8" ht="22.5">
      <c r="B221" s="35"/>
      <c r="C221" s="35">
        <v>75101</v>
      </c>
      <c r="D221" s="35"/>
      <c r="E221" s="36" t="s">
        <v>49</v>
      </c>
      <c r="F221" s="51">
        <v>901</v>
      </c>
      <c r="G221" s="23">
        <f>SUM(G222:G223)</f>
        <v>451</v>
      </c>
      <c r="H221" s="23">
        <f t="shared" si="3"/>
        <v>50.055493895671475</v>
      </c>
    </row>
    <row r="222" spans="2:8" ht="12.75">
      <c r="B222" s="35"/>
      <c r="C222" s="35"/>
      <c r="D222" s="35">
        <v>4300</v>
      </c>
      <c r="E222" s="36" t="s">
        <v>237</v>
      </c>
      <c r="F222" s="51">
        <v>851</v>
      </c>
      <c r="G222" s="23">
        <v>401</v>
      </c>
      <c r="H222" s="23">
        <f t="shared" si="3"/>
        <v>47.12103407755582</v>
      </c>
    </row>
    <row r="223" spans="2:8" ht="22.5">
      <c r="B223" s="35"/>
      <c r="C223" s="35"/>
      <c r="D223" s="35">
        <v>4740</v>
      </c>
      <c r="E223" s="36" t="s">
        <v>239</v>
      </c>
      <c r="F223" s="51">
        <v>50</v>
      </c>
      <c r="G223" s="23">
        <v>50</v>
      </c>
      <c r="H223" s="23">
        <f t="shared" si="3"/>
        <v>100</v>
      </c>
    </row>
    <row r="224" spans="2:8" ht="33.75">
      <c r="B224" s="35"/>
      <c r="C224" s="35">
        <v>75109</v>
      </c>
      <c r="D224" s="35"/>
      <c r="E224" s="36" t="s">
        <v>52</v>
      </c>
      <c r="F224" s="51">
        <v>3792</v>
      </c>
      <c r="G224" s="23">
        <f>SUM(G225:G230)</f>
        <v>1744.7900000000002</v>
      </c>
      <c r="H224" s="23">
        <f t="shared" si="3"/>
        <v>46.01239451476794</v>
      </c>
    </row>
    <row r="225" spans="2:8" ht="12.75">
      <c r="B225" s="35"/>
      <c r="C225" s="35"/>
      <c r="D225" s="35">
        <v>3030</v>
      </c>
      <c r="E225" s="36" t="s">
        <v>256</v>
      </c>
      <c r="F225" s="51">
        <v>2460</v>
      </c>
      <c r="G225" s="23">
        <v>1470</v>
      </c>
      <c r="H225" s="23">
        <f t="shared" si="3"/>
        <v>59.75609756097561</v>
      </c>
    </row>
    <row r="226" spans="2:8" ht="12.75">
      <c r="B226" s="35"/>
      <c r="C226" s="35"/>
      <c r="D226" s="35">
        <v>4110</v>
      </c>
      <c r="E226" s="36" t="s">
        <v>234</v>
      </c>
      <c r="F226" s="51">
        <v>53</v>
      </c>
      <c r="G226" s="23">
        <v>33.38</v>
      </c>
      <c r="H226" s="23">
        <f t="shared" si="3"/>
        <v>62.981132075471706</v>
      </c>
    </row>
    <row r="227" spans="2:8" ht="12.75">
      <c r="B227" s="35"/>
      <c r="C227" s="35"/>
      <c r="D227" s="35">
        <v>4120</v>
      </c>
      <c r="E227" s="36" t="s">
        <v>235</v>
      </c>
      <c r="F227" s="51">
        <v>8</v>
      </c>
      <c r="G227" s="23">
        <v>5.41</v>
      </c>
      <c r="H227" s="23">
        <f t="shared" si="3"/>
        <v>67.625</v>
      </c>
    </row>
    <row r="228" spans="2:8" ht="12.75">
      <c r="B228" s="35"/>
      <c r="C228" s="35"/>
      <c r="D228" s="35">
        <v>4170</v>
      </c>
      <c r="E228" s="36" t="s">
        <v>259</v>
      </c>
      <c r="F228" s="51">
        <v>349</v>
      </c>
      <c r="G228" s="23">
        <v>221</v>
      </c>
      <c r="H228" s="23">
        <f t="shared" si="3"/>
        <v>63.32378223495702</v>
      </c>
    </row>
    <row r="229" spans="2:8" ht="12.75">
      <c r="B229" s="35"/>
      <c r="C229" s="35"/>
      <c r="D229" s="35">
        <v>4210</v>
      </c>
      <c r="E229" s="36" t="s">
        <v>236</v>
      </c>
      <c r="F229" s="51">
        <v>907</v>
      </c>
      <c r="G229" s="23">
        <v>0</v>
      </c>
      <c r="H229" s="23">
        <f t="shared" si="3"/>
        <v>0</v>
      </c>
    </row>
    <row r="230" spans="2:8" ht="12.75">
      <c r="B230" s="35"/>
      <c r="C230" s="35"/>
      <c r="D230" s="35">
        <v>4410</v>
      </c>
      <c r="E230" s="36" t="s">
        <v>254</v>
      </c>
      <c r="F230" s="51">
        <v>15</v>
      </c>
      <c r="G230" s="23">
        <v>15</v>
      </c>
      <c r="H230" s="23">
        <f t="shared" si="3"/>
        <v>100</v>
      </c>
    </row>
    <row r="231" spans="2:8" ht="12.75">
      <c r="B231" s="35"/>
      <c r="C231" s="35">
        <v>75113</v>
      </c>
      <c r="D231" s="35"/>
      <c r="E231" s="36" t="s">
        <v>55</v>
      </c>
      <c r="F231" s="51">
        <v>11082</v>
      </c>
      <c r="G231" s="23">
        <f>SUM(G232:G239)</f>
        <v>10931.64</v>
      </c>
      <c r="H231" s="23">
        <f t="shared" si="3"/>
        <v>98.64320519761776</v>
      </c>
    </row>
    <row r="232" spans="2:8" ht="12.75">
      <c r="B232" s="35"/>
      <c r="C232" s="35"/>
      <c r="D232" s="35">
        <v>3030</v>
      </c>
      <c r="E232" s="36" t="s">
        <v>256</v>
      </c>
      <c r="F232" s="51">
        <v>2970</v>
      </c>
      <c r="G232" s="23">
        <v>2970</v>
      </c>
      <c r="H232" s="23">
        <f t="shared" si="3"/>
        <v>100</v>
      </c>
    </row>
    <row r="233" spans="2:8" ht="12.75">
      <c r="B233" s="35"/>
      <c r="C233" s="35"/>
      <c r="D233" s="35">
        <v>4110</v>
      </c>
      <c r="E233" s="36" t="s">
        <v>234</v>
      </c>
      <c r="F233" s="51">
        <v>380</v>
      </c>
      <c r="G233" s="23">
        <v>379.77</v>
      </c>
      <c r="H233" s="23">
        <f t="shared" si="3"/>
        <v>99.93947368421053</v>
      </c>
    </row>
    <row r="234" spans="2:8" ht="12.75">
      <c r="B234" s="35"/>
      <c r="C234" s="35"/>
      <c r="D234" s="35">
        <v>4120</v>
      </c>
      <c r="E234" s="36" t="s">
        <v>235</v>
      </c>
      <c r="F234" s="51">
        <v>62</v>
      </c>
      <c r="G234" s="23">
        <v>61.61</v>
      </c>
      <c r="H234" s="23">
        <f t="shared" si="3"/>
        <v>99.37096774193549</v>
      </c>
    </row>
    <row r="235" spans="2:8" ht="12.75">
      <c r="B235" s="35"/>
      <c r="C235" s="35"/>
      <c r="D235" s="35">
        <v>4170</v>
      </c>
      <c r="E235" s="36" t="s">
        <v>259</v>
      </c>
      <c r="F235" s="51">
        <v>2515</v>
      </c>
      <c r="G235" s="23">
        <v>2371</v>
      </c>
      <c r="H235" s="23">
        <f t="shared" si="3"/>
        <v>94.27435387673957</v>
      </c>
    </row>
    <row r="236" spans="2:8" ht="12.75">
      <c r="B236" s="35"/>
      <c r="C236" s="35"/>
      <c r="D236" s="35">
        <v>4210</v>
      </c>
      <c r="E236" s="36" t="s">
        <v>236</v>
      </c>
      <c r="F236" s="51">
        <v>3531</v>
      </c>
      <c r="G236" s="23">
        <v>3530.04</v>
      </c>
      <c r="H236" s="23">
        <f t="shared" si="3"/>
        <v>99.97281223449448</v>
      </c>
    </row>
    <row r="237" spans="2:8" ht="12.75">
      <c r="B237" s="35"/>
      <c r="C237" s="35"/>
      <c r="D237" s="35">
        <v>4300</v>
      </c>
      <c r="E237" s="36" t="s">
        <v>237</v>
      </c>
      <c r="F237" s="51">
        <v>1386</v>
      </c>
      <c r="G237" s="23">
        <v>1385.97</v>
      </c>
      <c r="H237" s="23">
        <f t="shared" si="3"/>
        <v>99.9978354978355</v>
      </c>
    </row>
    <row r="238" spans="2:8" ht="12.75">
      <c r="B238" s="35"/>
      <c r="C238" s="35"/>
      <c r="D238" s="35">
        <v>4410</v>
      </c>
      <c r="E238" s="36" t="s">
        <v>254</v>
      </c>
      <c r="F238" s="51">
        <v>58</v>
      </c>
      <c r="G238" s="23">
        <v>53.25</v>
      </c>
      <c r="H238" s="23">
        <f t="shared" si="3"/>
        <v>91.8103448275862</v>
      </c>
    </row>
    <row r="239" spans="2:8" ht="22.5">
      <c r="B239" s="35"/>
      <c r="C239" s="35"/>
      <c r="D239" s="35">
        <v>4700</v>
      </c>
      <c r="E239" s="36" t="s">
        <v>267</v>
      </c>
      <c r="F239" s="51">
        <v>180</v>
      </c>
      <c r="G239" s="23">
        <v>180</v>
      </c>
      <c r="H239" s="23">
        <f t="shared" si="3"/>
        <v>100</v>
      </c>
    </row>
    <row r="240" spans="2:8" s="2" customFormat="1" ht="12.75">
      <c r="B240" s="42">
        <v>754</v>
      </c>
      <c r="C240" s="42"/>
      <c r="D240" s="42"/>
      <c r="E240" s="49" t="s">
        <v>270</v>
      </c>
      <c r="F240" s="50">
        <v>400000</v>
      </c>
      <c r="G240" s="28">
        <f>G241+G246+G256</f>
        <v>296224.28</v>
      </c>
      <c r="H240" s="28">
        <f t="shared" si="3"/>
        <v>74.05607</v>
      </c>
    </row>
    <row r="241" spans="2:8" ht="12.75">
      <c r="B241" s="35"/>
      <c r="C241" s="35">
        <v>75403</v>
      </c>
      <c r="D241" s="35"/>
      <c r="E241" s="36" t="s">
        <v>271</v>
      </c>
      <c r="F241" s="51">
        <v>3700</v>
      </c>
      <c r="G241" s="23">
        <f>SUM(G242:G243)</f>
        <v>0</v>
      </c>
      <c r="H241" s="23">
        <f t="shared" si="3"/>
        <v>0</v>
      </c>
    </row>
    <row r="242" spans="2:8" ht="12.75">
      <c r="B242" s="35"/>
      <c r="C242" s="35"/>
      <c r="D242" s="35">
        <v>4210</v>
      </c>
      <c r="E242" s="36" t="s">
        <v>236</v>
      </c>
      <c r="F242" s="51">
        <v>2700</v>
      </c>
      <c r="G242" s="23">
        <v>0</v>
      </c>
      <c r="H242" s="23">
        <f t="shared" si="3"/>
        <v>0</v>
      </c>
    </row>
    <row r="243" spans="2:8" ht="12.75">
      <c r="B243" s="35"/>
      <c r="C243" s="35"/>
      <c r="D243" s="35">
        <v>4300</v>
      </c>
      <c r="E243" s="36" t="s">
        <v>237</v>
      </c>
      <c r="F243" s="51">
        <v>1000</v>
      </c>
      <c r="G243" s="23">
        <v>0</v>
      </c>
      <c r="H243" s="23">
        <f t="shared" si="3"/>
        <v>0</v>
      </c>
    </row>
    <row r="244" spans="2:8" ht="12.75">
      <c r="B244" s="35"/>
      <c r="C244" s="35">
        <v>75411</v>
      </c>
      <c r="D244" s="35"/>
      <c r="E244" s="36" t="s">
        <v>272</v>
      </c>
      <c r="F244" s="51">
        <v>10000</v>
      </c>
      <c r="G244" s="23">
        <f>G245</f>
        <v>0</v>
      </c>
      <c r="H244" s="23">
        <f t="shared" si="3"/>
        <v>0</v>
      </c>
    </row>
    <row r="245" spans="2:8" ht="33.75">
      <c r="B245" s="35"/>
      <c r="C245" s="35"/>
      <c r="D245" s="35">
        <v>6620</v>
      </c>
      <c r="E245" s="36" t="s">
        <v>273</v>
      </c>
      <c r="F245" s="51">
        <v>10000</v>
      </c>
      <c r="G245" s="23">
        <v>0</v>
      </c>
      <c r="H245" s="23">
        <f t="shared" si="3"/>
        <v>0</v>
      </c>
    </row>
    <row r="246" spans="2:8" ht="12.75">
      <c r="B246" s="35"/>
      <c r="C246" s="35">
        <v>75412</v>
      </c>
      <c r="D246" s="35"/>
      <c r="E246" s="36" t="s">
        <v>274</v>
      </c>
      <c r="F246" s="51">
        <v>365800</v>
      </c>
      <c r="G246" s="23">
        <f>SUM(G247:G255)</f>
        <v>295990.04000000004</v>
      </c>
      <c r="H246" s="23">
        <f t="shared" si="3"/>
        <v>80.91581191908148</v>
      </c>
    </row>
    <row r="247" spans="2:8" ht="12.75">
      <c r="B247" s="35"/>
      <c r="C247" s="35"/>
      <c r="D247" s="35">
        <v>3030</v>
      </c>
      <c r="E247" s="36" t="s">
        <v>256</v>
      </c>
      <c r="F247" s="51">
        <v>22000</v>
      </c>
      <c r="G247" s="23">
        <v>4524.45</v>
      </c>
      <c r="H247" s="23">
        <f t="shared" si="3"/>
        <v>20.56568181818182</v>
      </c>
    </row>
    <row r="248" spans="2:8" ht="12.75">
      <c r="B248" s="35"/>
      <c r="C248" s="35"/>
      <c r="D248" s="35">
        <v>4170</v>
      </c>
      <c r="E248" s="36" t="s">
        <v>259</v>
      </c>
      <c r="F248" s="51">
        <v>18000</v>
      </c>
      <c r="G248" s="23">
        <v>8778</v>
      </c>
      <c r="H248" s="23">
        <f t="shared" si="3"/>
        <v>48.766666666666666</v>
      </c>
    </row>
    <row r="249" spans="2:8" ht="12.75">
      <c r="B249" s="35"/>
      <c r="C249" s="35"/>
      <c r="D249" s="35">
        <v>4210</v>
      </c>
      <c r="E249" s="36" t="s">
        <v>236</v>
      </c>
      <c r="F249" s="51">
        <v>33000</v>
      </c>
      <c r="G249" s="23">
        <v>14766.18</v>
      </c>
      <c r="H249" s="23">
        <f t="shared" si="3"/>
        <v>44.746</v>
      </c>
    </row>
    <row r="250" spans="2:8" ht="12.75">
      <c r="B250" s="35"/>
      <c r="C250" s="35"/>
      <c r="D250" s="35">
        <v>4260</v>
      </c>
      <c r="E250" s="36" t="s">
        <v>260</v>
      </c>
      <c r="F250" s="51">
        <v>17700</v>
      </c>
      <c r="G250" s="23">
        <v>9208.75</v>
      </c>
      <c r="H250" s="23">
        <f t="shared" si="3"/>
        <v>52.02683615819209</v>
      </c>
    </row>
    <row r="251" spans="2:8" ht="12.75">
      <c r="B251" s="35"/>
      <c r="C251" s="35"/>
      <c r="D251" s="35">
        <v>4270</v>
      </c>
      <c r="E251" s="36" t="s">
        <v>247</v>
      </c>
      <c r="F251" s="51">
        <v>7000</v>
      </c>
      <c r="G251" s="23">
        <v>0</v>
      </c>
      <c r="H251" s="23">
        <f t="shared" si="3"/>
        <v>0</v>
      </c>
    </row>
    <row r="252" spans="2:8" ht="12.75">
      <c r="B252" s="35"/>
      <c r="C252" s="35"/>
      <c r="D252" s="35">
        <v>4300</v>
      </c>
      <c r="E252" s="36" t="s">
        <v>237</v>
      </c>
      <c r="F252" s="51">
        <v>11100</v>
      </c>
      <c r="G252" s="23">
        <v>5406.67</v>
      </c>
      <c r="H252" s="23">
        <f t="shared" si="3"/>
        <v>48.70873873873874</v>
      </c>
    </row>
    <row r="253" spans="2:8" ht="22.5">
      <c r="B253" s="35"/>
      <c r="C253" s="35"/>
      <c r="D253" s="35">
        <v>4360</v>
      </c>
      <c r="E253" s="36" t="s">
        <v>263</v>
      </c>
      <c r="F253" s="51">
        <v>1000</v>
      </c>
      <c r="G253" s="23">
        <v>309.87</v>
      </c>
      <c r="H253" s="23">
        <f t="shared" si="3"/>
        <v>30.987</v>
      </c>
    </row>
    <row r="254" spans="2:8" ht="12.75">
      <c r="B254" s="35"/>
      <c r="C254" s="35"/>
      <c r="D254" s="35">
        <v>4430</v>
      </c>
      <c r="E254" s="36" t="s">
        <v>238</v>
      </c>
      <c r="F254" s="51">
        <v>6000</v>
      </c>
      <c r="G254" s="23">
        <v>2996.12</v>
      </c>
      <c r="H254" s="23">
        <f t="shared" si="3"/>
        <v>49.93533333333333</v>
      </c>
    </row>
    <row r="255" spans="2:8" ht="33.75">
      <c r="B255" s="35"/>
      <c r="C255" s="35"/>
      <c r="D255" s="35">
        <v>6230</v>
      </c>
      <c r="E255" s="36" t="s">
        <v>275</v>
      </c>
      <c r="F255" s="51">
        <v>250000</v>
      </c>
      <c r="G255" s="23">
        <v>250000</v>
      </c>
      <c r="H255" s="23">
        <f t="shared" si="3"/>
        <v>100</v>
      </c>
    </row>
    <row r="256" spans="2:8" ht="12.75">
      <c r="B256" s="35"/>
      <c r="C256" s="35">
        <v>75421</v>
      </c>
      <c r="D256" s="35"/>
      <c r="E256" s="36" t="s">
        <v>276</v>
      </c>
      <c r="F256" s="51">
        <v>20500</v>
      </c>
      <c r="G256" s="23">
        <f>SUM(G257:G258)</f>
        <v>234.24</v>
      </c>
      <c r="H256" s="23">
        <f t="shared" si="3"/>
        <v>1.1426341463414633</v>
      </c>
    </row>
    <row r="257" spans="2:8" ht="22.5">
      <c r="B257" s="35"/>
      <c r="C257" s="35"/>
      <c r="D257" s="35">
        <v>4360</v>
      </c>
      <c r="E257" s="36" t="s">
        <v>263</v>
      </c>
      <c r="F257" s="51">
        <v>500</v>
      </c>
      <c r="G257" s="23">
        <v>234.24</v>
      </c>
      <c r="H257" s="23">
        <f t="shared" si="3"/>
        <v>46.848</v>
      </c>
    </row>
    <row r="258" spans="2:8" ht="12.75">
      <c r="B258" s="35"/>
      <c r="C258" s="35"/>
      <c r="D258" s="35">
        <v>4810</v>
      </c>
      <c r="E258" s="36" t="s">
        <v>277</v>
      </c>
      <c r="F258" s="51">
        <v>20000</v>
      </c>
      <c r="G258" s="23">
        <v>0</v>
      </c>
      <c r="H258" s="23">
        <f t="shared" si="3"/>
        <v>0</v>
      </c>
    </row>
    <row r="259" spans="2:8" s="2" customFormat="1" ht="33.75">
      <c r="B259" s="42">
        <v>756</v>
      </c>
      <c r="C259" s="42"/>
      <c r="D259" s="42"/>
      <c r="E259" s="49" t="s">
        <v>58</v>
      </c>
      <c r="F259" s="50">
        <v>39400</v>
      </c>
      <c r="G259" s="28">
        <f>G260</f>
        <v>19610.319999999996</v>
      </c>
      <c r="H259" s="28">
        <f t="shared" si="3"/>
        <v>49.77238578680202</v>
      </c>
    </row>
    <row r="260" spans="2:8" ht="12.75">
      <c r="B260" s="35"/>
      <c r="C260" s="35">
        <v>75647</v>
      </c>
      <c r="D260" s="35"/>
      <c r="E260" s="36" t="s">
        <v>278</v>
      </c>
      <c r="F260" s="51">
        <v>39400</v>
      </c>
      <c r="G260" s="23">
        <f>SUM(G261:G265)</f>
        <v>19610.319999999996</v>
      </c>
      <c r="H260" s="23">
        <f t="shared" si="3"/>
        <v>49.77238578680202</v>
      </c>
    </row>
    <row r="261" spans="2:8" ht="12.75">
      <c r="B261" s="35"/>
      <c r="C261" s="35"/>
      <c r="D261" s="35">
        <v>4100</v>
      </c>
      <c r="E261" s="36" t="s">
        <v>279</v>
      </c>
      <c r="F261" s="51">
        <v>15000</v>
      </c>
      <c r="G261" s="23">
        <v>9043</v>
      </c>
      <c r="H261" s="23">
        <f t="shared" si="3"/>
        <v>60.28666666666667</v>
      </c>
    </row>
    <row r="262" spans="2:8" ht="12.75">
      <c r="B262" s="35"/>
      <c r="C262" s="35"/>
      <c r="D262" s="35">
        <v>4210</v>
      </c>
      <c r="E262" s="36" t="s">
        <v>236</v>
      </c>
      <c r="F262" s="51">
        <v>900</v>
      </c>
      <c r="G262" s="23">
        <v>114</v>
      </c>
      <c r="H262" s="23">
        <f t="shared" si="3"/>
        <v>12.666666666666666</v>
      </c>
    </row>
    <row r="263" spans="2:8" ht="12.75">
      <c r="B263" s="35"/>
      <c r="C263" s="35"/>
      <c r="D263" s="35">
        <v>4300</v>
      </c>
      <c r="E263" s="36" t="s">
        <v>237</v>
      </c>
      <c r="F263" s="51">
        <v>21200</v>
      </c>
      <c r="G263" s="23">
        <v>9752.81</v>
      </c>
      <c r="H263" s="23">
        <f t="shared" si="3"/>
        <v>46.00382075471698</v>
      </c>
    </row>
    <row r="264" spans="2:8" ht="12.75">
      <c r="B264" s="35"/>
      <c r="C264" s="35"/>
      <c r="D264" s="35">
        <v>4430</v>
      </c>
      <c r="E264" s="36" t="s">
        <v>238</v>
      </c>
      <c r="F264" s="51">
        <v>600</v>
      </c>
      <c r="G264" s="23">
        <v>80</v>
      </c>
      <c r="H264" s="23">
        <f aca="true" t="shared" si="4" ref="H264:H327">G264*100/F264</f>
        <v>13.333333333333334</v>
      </c>
    </row>
    <row r="265" spans="2:8" ht="12.75">
      <c r="B265" s="35"/>
      <c r="C265" s="35"/>
      <c r="D265" s="35">
        <v>4750</v>
      </c>
      <c r="E265" s="36" t="s">
        <v>240</v>
      </c>
      <c r="F265" s="51">
        <v>1700</v>
      </c>
      <c r="G265" s="23">
        <v>620.51</v>
      </c>
      <c r="H265" s="23">
        <f t="shared" si="4"/>
        <v>36.50058823529412</v>
      </c>
    </row>
    <row r="266" spans="2:8" s="2" customFormat="1" ht="12.75">
      <c r="B266" s="42">
        <v>757</v>
      </c>
      <c r="C266" s="42"/>
      <c r="D266" s="42"/>
      <c r="E266" s="49" t="s">
        <v>280</v>
      </c>
      <c r="F266" s="50">
        <v>354372</v>
      </c>
      <c r="G266" s="28">
        <f>G267</f>
        <v>105898.56</v>
      </c>
      <c r="H266" s="28">
        <f t="shared" si="4"/>
        <v>29.88344451593241</v>
      </c>
    </row>
    <row r="267" spans="2:8" ht="22.5">
      <c r="B267" s="35"/>
      <c r="C267" s="35">
        <v>75702</v>
      </c>
      <c r="D267" s="35"/>
      <c r="E267" s="36" t="s">
        <v>281</v>
      </c>
      <c r="F267" s="51">
        <v>354372</v>
      </c>
      <c r="G267" s="23">
        <f>G268</f>
        <v>105898.56</v>
      </c>
      <c r="H267" s="23">
        <f t="shared" si="4"/>
        <v>29.88344451593241</v>
      </c>
    </row>
    <row r="268" spans="2:8" ht="33.75">
      <c r="B268" s="35"/>
      <c r="C268" s="35"/>
      <c r="D268" s="35">
        <v>8070</v>
      </c>
      <c r="E268" s="36" t="s">
        <v>282</v>
      </c>
      <c r="F268" s="51">
        <v>354372</v>
      </c>
      <c r="G268" s="23">
        <v>105898.56</v>
      </c>
      <c r="H268" s="23">
        <f t="shared" si="4"/>
        <v>29.88344451593241</v>
      </c>
    </row>
    <row r="269" spans="2:8" s="2" customFormat="1" ht="12.75">
      <c r="B269" s="42">
        <v>758</v>
      </c>
      <c r="C269" s="42"/>
      <c r="D269" s="42"/>
      <c r="E269" s="49" t="s">
        <v>129</v>
      </c>
      <c r="F269" s="50">
        <v>150821</v>
      </c>
      <c r="G269" s="28">
        <f>G270</f>
        <v>0</v>
      </c>
      <c r="H269" s="28">
        <f t="shared" si="4"/>
        <v>0</v>
      </c>
    </row>
    <row r="270" spans="2:8" ht="12.75">
      <c r="B270" s="35"/>
      <c r="C270" s="35">
        <v>75818</v>
      </c>
      <c r="D270" s="35"/>
      <c r="E270" s="36" t="s">
        <v>283</v>
      </c>
      <c r="F270" s="51">
        <v>150821</v>
      </c>
      <c r="G270" s="23">
        <f>G271</f>
        <v>0</v>
      </c>
      <c r="H270" s="23">
        <f t="shared" si="4"/>
        <v>0</v>
      </c>
    </row>
    <row r="271" spans="2:8" ht="12.75">
      <c r="B271" s="35"/>
      <c r="C271" s="35"/>
      <c r="D271" s="35">
        <v>4810</v>
      </c>
      <c r="E271" s="36" t="s">
        <v>277</v>
      </c>
      <c r="F271" s="51">
        <v>150821</v>
      </c>
      <c r="G271" s="23"/>
      <c r="H271" s="23">
        <f t="shared" si="4"/>
        <v>0</v>
      </c>
    </row>
    <row r="272" spans="2:8" s="2" customFormat="1" ht="12.75">
      <c r="B272" s="42">
        <v>801</v>
      </c>
      <c r="C272" s="42"/>
      <c r="D272" s="42"/>
      <c r="E272" s="49" t="s">
        <v>147</v>
      </c>
      <c r="F272" s="50">
        <v>6465734</v>
      </c>
      <c r="G272" s="28">
        <f>G273+G299+G324+G326+G348+G351+G357+G373</f>
        <v>3105552.4700000007</v>
      </c>
      <c r="H272" s="28">
        <f t="shared" si="4"/>
        <v>48.030934616240025</v>
      </c>
    </row>
    <row r="273" spans="2:8" ht="12.75">
      <c r="B273" s="35"/>
      <c r="C273" s="35">
        <v>80101</v>
      </c>
      <c r="D273" s="35"/>
      <c r="E273" s="36" t="s">
        <v>150</v>
      </c>
      <c r="F273" s="51">
        <v>2794762</v>
      </c>
      <c r="G273" s="23">
        <f>SUM(G274:G298)</f>
        <v>1366329.2200000002</v>
      </c>
      <c r="H273" s="23">
        <f t="shared" si="4"/>
        <v>48.888929361426854</v>
      </c>
    </row>
    <row r="274" spans="2:8" ht="33.75">
      <c r="B274" s="35"/>
      <c r="C274" s="35"/>
      <c r="D274" s="35">
        <v>2590</v>
      </c>
      <c r="E274" s="36" t="s">
        <v>284</v>
      </c>
      <c r="F274" s="51">
        <v>423432</v>
      </c>
      <c r="G274" s="23">
        <v>233413</v>
      </c>
      <c r="H274" s="23">
        <f t="shared" si="4"/>
        <v>55.12408131648057</v>
      </c>
    </row>
    <row r="275" spans="2:8" ht="12.75">
      <c r="B275" s="35"/>
      <c r="C275" s="35"/>
      <c r="D275" s="35">
        <v>3020</v>
      </c>
      <c r="E275" s="36" t="s">
        <v>257</v>
      </c>
      <c r="F275" s="51">
        <v>124930</v>
      </c>
      <c r="G275" s="23">
        <v>59748.3</v>
      </c>
      <c r="H275" s="23">
        <f t="shared" si="4"/>
        <v>47.82542223645241</v>
      </c>
    </row>
    <row r="276" spans="2:8" ht="12.75">
      <c r="B276" s="35"/>
      <c r="C276" s="35"/>
      <c r="D276" s="35">
        <v>4010</v>
      </c>
      <c r="E276" s="36" t="s">
        <v>233</v>
      </c>
      <c r="F276" s="51">
        <v>1334660</v>
      </c>
      <c r="G276" s="23">
        <v>638520.39</v>
      </c>
      <c r="H276" s="23">
        <f t="shared" si="4"/>
        <v>47.841427030105045</v>
      </c>
    </row>
    <row r="277" spans="2:8" ht="12.75">
      <c r="B277" s="35"/>
      <c r="C277" s="35"/>
      <c r="D277" s="35">
        <v>4040</v>
      </c>
      <c r="E277" s="36" t="s">
        <v>258</v>
      </c>
      <c r="F277" s="51">
        <v>109710</v>
      </c>
      <c r="G277" s="23">
        <v>93337.49</v>
      </c>
      <c r="H277" s="23">
        <f t="shared" si="4"/>
        <v>85.0765563759001</v>
      </c>
    </row>
    <row r="278" spans="2:8" ht="12.75">
      <c r="B278" s="35"/>
      <c r="C278" s="35"/>
      <c r="D278" s="35">
        <v>4110</v>
      </c>
      <c r="E278" s="36" t="s">
        <v>234</v>
      </c>
      <c r="F278" s="51">
        <v>243170</v>
      </c>
      <c r="G278" s="23">
        <v>120106.26</v>
      </c>
      <c r="H278" s="23">
        <f t="shared" si="4"/>
        <v>49.39189044701238</v>
      </c>
    </row>
    <row r="279" spans="2:8" ht="12.75">
      <c r="B279" s="35"/>
      <c r="C279" s="35"/>
      <c r="D279" s="35">
        <v>4120</v>
      </c>
      <c r="E279" s="36" t="s">
        <v>235</v>
      </c>
      <c r="F279" s="51">
        <v>38540</v>
      </c>
      <c r="G279" s="23">
        <v>19107.11</v>
      </c>
      <c r="H279" s="23">
        <f t="shared" si="4"/>
        <v>49.57734820965231</v>
      </c>
    </row>
    <row r="280" spans="2:8" ht="22.5">
      <c r="B280" s="35"/>
      <c r="C280" s="35"/>
      <c r="D280" s="35">
        <v>4140</v>
      </c>
      <c r="E280" s="36" t="s">
        <v>285</v>
      </c>
      <c r="F280" s="51">
        <v>7610</v>
      </c>
      <c r="G280" s="23">
        <v>0</v>
      </c>
      <c r="H280" s="23">
        <f t="shared" si="4"/>
        <v>0</v>
      </c>
    </row>
    <row r="281" spans="2:8" ht="12.75">
      <c r="B281" s="35"/>
      <c r="C281" s="35"/>
      <c r="D281" s="35">
        <v>4170</v>
      </c>
      <c r="E281" s="36" t="s">
        <v>259</v>
      </c>
      <c r="F281" s="51">
        <v>8800</v>
      </c>
      <c r="G281" s="23">
        <v>0</v>
      </c>
      <c r="H281" s="23">
        <f t="shared" si="4"/>
        <v>0</v>
      </c>
    </row>
    <row r="282" spans="2:8" ht="12.75">
      <c r="B282" s="35"/>
      <c r="C282" s="35"/>
      <c r="D282" s="35">
        <v>4210</v>
      </c>
      <c r="E282" s="36" t="s">
        <v>236</v>
      </c>
      <c r="F282" s="51">
        <v>37460</v>
      </c>
      <c r="G282" s="23">
        <v>21183.19</v>
      </c>
      <c r="H282" s="23">
        <f t="shared" si="4"/>
        <v>56.54882541377469</v>
      </c>
    </row>
    <row r="283" spans="2:8" ht="12.75">
      <c r="B283" s="35"/>
      <c r="C283" s="35"/>
      <c r="D283" s="35">
        <v>4240</v>
      </c>
      <c r="E283" s="36" t="s">
        <v>286</v>
      </c>
      <c r="F283" s="51">
        <v>10530</v>
      </c>
      <c r="G283" s="23">
        <v>6075.21</v>
      </c>
      <c r="H283" s="23">
        <f t="shared" si="4"/>
        <v>57.694301994301995</v>
      </c>
    </row>
    <row r="284" spans="2:8" ht="12.75">
      <c r="B284" s="35"/>
      <c r="C284" s="35"/>
      <c r="D284" s="35">
        <v>4260</v>
      </c>
      <c r="E284" s="36" t="s">
        <v>260</v>
      </c>
      <c r="F284" s="51">
        <v>83800</v>
      </c>
      <c r="G284" s="23">
        <v>46792.58</v>
      </c>
      <c r="H284" s="23">
        <f t="shared" si="4"/>
        <v>55.838400954653935</v>
      </c>
    </row>
    <row r="285" spans="2:8" ht="12.75">
      <c r="B285" s="35"/>
      <c r="C285" s="35"/>
      <c r="D285" s="35">
        <v>4270</v>
      </c>
      <c r="E285" s="36" t="s">
        <v>247</v>
      </c>
      <c r="F285" s="51">
        <v>39430</v>
      </c>
      <c r="G285" s="23">
        <v>2252.58</v>
      </c>
      <c r="H285" s="23">
        <f t="shared" si="4"/>
        <v>5.712858229774284</v>
      </c>
    </row>
    <row r="286" spans="2:8" ht="12.75">
      <c r="B286" s="35"/>
      <c r="C286" s="35"/>
      <c r="D286" s="35">
        <v>4280</v>
      </c>
      <c r="E286" s="36" t="s">
        <v>261</v>
      </c>
      <c r="F286" s="51">
        <v>3750</v>
      </c>
      <c r="G286" s="23">
        <v>2792.82</v>
      </c>
      <c r="H286" s="23">
        <f t="shared" si="4"/>
        <v>74.4752</v>
      </c>
    </row>
    <row r="287" spans="2:8" ht="12.75">
      <c r="B287" s="35"/>
      <c r="C287" s="35"/>
      <c r="D287" s="35">
        <v>4300</v>
      </c>
      <c r="E287" s="36" t="s">
        <v>237</v>
      </c>
      <c r="F287" s="51">
        <v>78580</v>
      </c>
      <c r="G287" s="23">
        <v>38240.3</v>
      </c>
      <c r="H287" s="23">
        <f t="shared" si="4"/>
        <v>48.66416390939171</v>
      </c>
    </row>
    <row r="288" spans="2:8" ht="12.75">
      <c r="B288" s="35"/>
      <c r="C288" s="35"/>
      <c r="D288" s="35">
        <v>4350</v>
      </c>
      <c r="E288" s="36" t="s">
        <v>262</v>
      </c>
      <c r="F288" s="51">
        <v>1960</v>
      </c>
      <c r="G288" s="23">
        <v>899.34</v>
      </c>
      <c r="H288" s="23">
        <f t="shared" si="4"/>
        <v>45.88469387755102</v>
      </c>
    </row>
    <row r="289" spans="2:8" ht="22.5">
      <c r="B289" s="35"/>
      <c r="C289" s="35"/>
      <c r="D289" s="35">
        <v>4360</v>
      </c>
      <c r="E289" s="36" t="s">
        <v>263</v>
      </c>
      <c r="F289" s="51">
        <v>2400</v>
      </c>
      <c r="G289" s="23">
        <v>655.17</v>
      </c>
      <c r="H289" s="23">
        <f t="shared" si="4"/>
        <v>27.29875</v>
      </c>
    </row>
    <row r="290" spans="2:8" ht="22.5">
      <c r="B290" s="35"/>
      <c r="C290" s="35"/>
      <c r="D290" s="35">
        <v>4370</v>
      </c>
      <c r="E290" s="36" t="s">
        <v>264</v>
      </c>
      <c r="F290" s="51">
        <v>2940</v>
      </c>
      <c r="G290" s="23">
        <v>783.94</v>
      </c>
      <c r="H290" s="23">
        <f t="shared" si="4"/>
        <v>26.664625850340137</v>
      </c>
    </row>
    <row r="291" spans="2:8" ht="12.75">
      <c r="B291" s="35"/>
      <c r="C291" s="35"/>
      <c r="D291" s="35">
        <v>4410</v>
      </c>
      <c r="E291" s="36" t="s">
        <v>254</v>
      </c>
      <c r="F291" s="51">
        <v>3320</v>
      </c>
      <c r="G291" s="23">
        <v>1427.25</v>
      </c>
      <c r="H291" s="23">
        <f t="shared" si="4"/>
        <v>42.9894578313253</v>
      </c>
    </row>
    <row r="292" spans="2:8" ht="12.75">
      <c r="B292" s="35"/>
      <c r="C292" s="35"/>
      <c r="D292" s="35">
        <v>4430</v>
      </c>
      <c r="E292" s="36" t="s">
        <v>238</v>
      </c>
      <c r="F292" s="51">
        <v>3330</v>
      </c>
      <c r="G292" s="23">
        <v>1646.21</v>
      </c>
      <c r="H292" s="23">
        <f t="shared" si="4"/>
        <v>49.43573573573573</v>
      </c>
    </row>
    <row r="293" spans="2:8" ht="12.75">
      <c r="B293" s="35"/>
      <c r="C293" s="35"/>
      <c r="D293" s="35">
        <v>4440</v>
      </c>
      <c r="E293" s="36" t="s">
        <v>266</v>
      </c>
      <c r="F293" s="51">
        <v>92030</v>
      </c>
      <c r="G293" s="23">
        <v>69025</v>
      </c>
      <c r="H293" s="23">
        <f t="shared" si="4"/>
        <v>75.00271650548734</v>
      </c>
    </row>
    <row r="294" spans="2:8" ht="22.5">
      <c r="B294" s="35"/>
      <c r="C294" s="35"/>
      <c r="D294" s="35">
        <v>4700</v>
      </c>
      <c r="E294" s="36" t="s">
        <v>267</v>
      </c>
      <c r="F294" s="51">
        <v>770</v>
      </c>
      <c r="G294" s="23">
        <v>222.86</v>
      </c>
      <c r="H294" s="23">
        <f t="shared" si="4"/>
        <v>28.942857142857143</v>
      </c>
    </row>
    <row r="295" spans="2:8" ht="22.5">
      <c r="B295" s="35"/>
      <c r="C295" s="35"/>
      <c r="D295" s="35">
        <v>4740</v>
      </c>
      <c r="E295" s="36" t="s">
        <v>239</v>
      </c>
      <c r="F295" s="51">
        <v>2860</v>
      </c>
      <c r="G295" s="23">
        <v>910.5</v>
      </c>
      <c r="H295" s="23">
        <f t="shared" si="4"/>
        <v>31.835664335664337</v>
      </c>
    </row>
    <row r="296" spans="2:8" ht="12.75">
      <c r="B296" s="35"/>
      <c r="C296" s="35"/>
      <c r="D296" s="35">
        <v>4750</v>
      </c>
      <c r="E296" s="36" t="s">
        <v>240</v>
      </c>
      <c r="F296" s="51">
        <v>14750</v>
      </c>
      <c r="G296" s="23">
        <v>9189.72</v>
      </c>
      <c r="H296" s="23">
        <f t="shared" si="4"/>
        <v>62.303186440677955</v>
      </c>
    </row>
    <row r="297" spans="2:8" ht="12.75">
      <c r="B297" s="35"/>
      <c r="C297" s="35"/>
      <c r="D297" s="35">
        <v>6050</v>
      </c>
      <c r="E297" s="36" t="s">
        <v>229</v>
      </c>
      <c r="F297" s="51">
        <v>120000</v>
      </c>
      <c r="G297" s="23">
        <v>0</v>
      </c>
      <c r="H297" s="23">
        <f t="shared" si="4"/>
        <v>0</v>
      </c>
    </row>
    <row r="298" spans="2:8" ht="12.75">
      <c r="B298" s="35"/>
      <c r="C298" s="35"/>
      <c r="D298" s="35">
        <v>6060</v>
      </c>
      <c r="E298" s="36" t="s">
        <v>230</v>
      </c>
      <c r="F298" s="51">
        <v>6000</v>
      </c>
      <c r="G298" s="23">
        <v>0</v>
      </c>
      <c r="H298" s="23">
        <f t="shared" si="4"/>
        <v>0</v>
      </c>
    </row>
    <row r="299" spans="2:8" ht="12.75">
      <c r="B299" s="35"/>
      <c r="C299" s="35">
        <v>80104</v>
      </c>
      <c r="D299" s="35"/>
      <c r="E299" s="36" t="s">
        <v>155</v>
      </c>
      <c r="F299" s="51">
        <v>1209138</v>
      </c>
      <c r="G299" s="23">
        <f>SUM(G300:G323)</f>
        <v>584270.1900000001</v>
      </c>
      <c r="H299" s="23">
        <f t="shared" si="4"/>
        <v>48.32121643683352</v>
      </c>
    </row>
    <row r="300" spans="2:8" ht="33.75">
      <c r="B300" s="35"/>
      <c r="C300" s="35"/>
      <c r="D300" s="35">
        <v>2310</v>
      </c>
      <c r="E300" s="36" t="s">
        <v>243</v>
      </c>
      <c r="F300" s="51">
        <v>35458</v>
      </c>
      <c r="G300" s="23">
        <v>24311.91</v>
      </c>
      <c r="H300" s="23">
        <f t="shared" si="4"/>
        <v>68.56537311749112</v>
      </c>
    </row>
    <row r="301" spans="2:8" ht="22.5">
      <c r="B301" s="35"/>
      <c r="C301" s="35"/>
      <c r="D301" s="35">
        <v>2540</v>
      </c>
      <c r="E301" s="36" t="s">
        <v>287</v>
      </c>
      <c r="F301" s="51">
        <v>256509</v>
      </c>
      <c r="G301" s="23">
        <v>120386.76</v>
      </c>
      <c r="H301" s="23">
        <f t="shared" si="4"/>
        <v>46.93276259312539</v>
      </c>
    </row>
    <row r="302" spans="2:8" ht="33.75">
      <c r="B302" s="35"/>
      <c r="C302" s="35"/>
      <c r="D302" s="35">
        <v>2590</v>
      </c>
      <c r="E302" s="36" t="s">
        <v>284</v>
      </c>
      <c r="F302" s="51">
        <v>59281</v>
      </c>
      <c r="G302" s="23">
        <v>26914.32</v>
      </c>
      <c r="H302" s="23">
        <f t="shared" si="4"/>
        <v>45.40125841331961</v>
      </c>
    </row>
    <row r="303" spans="2:8" ht="12.75">
      <c r="B303" s="35"/>
      <c r="C303" s="35"/>
      <c r="D303" s="35">
        <v>3020</v>
      </c>
      <c r="E303" s="36" t="s">
        <v>257</v>
      </c>
      <c r="F303" s="51">
        <v>45310</v>
      </c>
      <c r="G303" s="23">
        <v>23715.68</v>
      </c>
      <c r="H303" s="23">
        <f t="shared" si="4"/>
        <v>52.340940189803575</v>
      </c>
    </row>
    <row r="304" spans="2:8" ht="12.75">
      <c r="B304" s="35"/>
      <c r="C304" s="35"/>
      <c r="D304" s="35">
        <v>4010</v>
      </c>
      <c r="E304" s="36" t="s">
        <v>233</v>
      </c>
      <c r="F304" s="51">
        <v>535700</v>
      </c>
      <c r="G304" s="23">
        <v>251087.17</v>
      </c>
      <c r="H304" s="23">
        <f t="shared" si="4"/>
        <v>46.87085495613216</v>
      </c>
    </row>
    <row r="305" spans="2:8" ht="12.75">
      <c r="B305" s="35"/>
      <c r="C305" s="35"/>
      <c r="D305" s="35">
        <v>4040</v>
      </c>
      <c r="E305" s="36" t="s">
        <v>258</v>
      </c>
      <c r="F305" s="51">
        <v>13450</v>
      </c>
      <c r="G305" s="23">
        <v>9467.97</v>
      </c>
      <c r="H305" s="23">
        <f t="shared" si="4"/>
        <v>70.39382899628252</v>
      </c>
    </row>
    <row r="306" spans="2:8" ht="12.75">
      <c r="B306" s="35"/>
      <c r="C306" s="35"/>
      <c r="D306" s="35">
        <v>4110</v>
      </c>
      <c r="E306" s="36" t="s">
        <v>234</v>
      </c>
      <c r="F306" s="51">
        <v>91900</v>
      </c>
      <c r="G306" s="23">
        <v>42316.87</v>
      </c>
      <c r="H306" s="23">
        <f t="shared" si="4"/>
        <v>46.04664853101197</v>
      </c>
    </row>
    <row r="307" spans="2:8" ht="12.75">
      <c r="B307" s="35"/>
      <c r="C307" s="35"/>
      <c r="D307" s="35">
        <v>4120</v>
      </c>
      <c r="E307" s="36" t="s">
        <v>235</v>
      </c>
      <c r="F307" s="51">
        <v>14570</v>
      </c>
      <c r="G307" s="23">
        <v>6651.64</v>
      </c>
      <c r="H307" s="23">
        <f t="shared" si="4"/>
        <v>45.65298558682224</v>
      </c>
    </row>
    <row r="308" spans="2:8" ht="22.5">
      <c r="B308" s="35"/>
      <c r="C308" s="35"/>
      <c r="D308" s="35">
        <v>4140</v>
      </c>
      <c r="E308" s="36" t="s">
        <v>285</v>
      </c>
      <c r="F308" s="51">
        <v>4500</v>
      </c>
      <c r="G308" s="23">
        <v>0</v>
      </c>
      <c r="H308" s="23">
        <f t="shared" si="4"/>
        <v>0</v>
      </c>
    </row>
    <row r="309" spans="2:8" ht="12.75">
      <c r="B309" s="35"/>
      <c r="C309" s="35"/>
      <c r="D309" s="35">
        <v>4170</v>
      </c>
      <c r="E309" s="36" t="s">
        <v>259</v>
      </c>
      <c r="F309" s="51">
        <v>4000</v>
      </c>
      <c r="G309" s="23">
        <v>563</v>
      </c>
      <c r="H309" s="23">
        <f t="shared" si="4"/>
        <v>14.075</v>
      </c>
    </row>
    <row r="310" spans="2:8" ht="12.75">
      <c r="B310" s="35"/>
      <c r="C310" s="35"/>
      <c r="D310" s="35">
        <v>4210</v>
      </c>
      <c r="E310" s="36" t="s">
        <v>236</v>
      </c>
      <c r="F310" s="51">
        <v>16330</v>
      </c>
      <c r="G310" s="23">
        <v>11682.43</v>
      </c>
      <c r="H310" s="23">
        <f t="shared" si="4"/>
        <v>71.53968156766688</v>
      </c>
    </row>
    <row r="311" spans="2:8" ht="12.75">
      <c r="B311" s="35"/>
      <c r="C311" s="35"/>
      <c r="D311" s="35">
        <v>4260</v>
      </c>
      <c r="E311" s="36" t="s">
        <v>260</v>
      </c>
      <c r="F311" s="51">
        <v>31250</v>
      </c>
      <c r="G311" s="23">
        <v>17679.51</v>
      </c>
      <c r="H311" s="23">
        <f t="shared" si="4"/>
        <v>56.574431999999995</v>
      </c>
    </row>
    <row r="312" spans="2:8" ht="12.75">
      <c r="B312" s="35"/>
      <c r="C312" s="35"/>
      <c r="D312" s="35">
        <v>4270</v>
      </c>
      <c r="E312" s="36" t="s">
        <v>247</v>
      </c>
      <c r="F312" s="51">
        <v>17280</v>
      </c>
      <c r="G312" s="23">
        <v>750.86</v>
      </c>
      <c r="H312" s="23">
        <f t="shared" si="4"/>
        <v>4.34525462962963</v>
      </c>
    </row>
    <row r="313" spans="2:8" ht="12.75">
      <c r="B313" s="35"/>
      <c r="C313" s="35"/>
      <c r="D313" s="35">
        <v>4280</v>
      </c>
      <c r="E313" s="36" t="s">
        <v>261</v>
      </c>
      <c r="F313" s="51">
        <v>1690</v>
      </c>
      <c r="G313" s="23">
        <v>1116.67</v>
      </c>
      <c r="H313" s="23">
        <f t="shared" si="4"/>
        <v>66.07514792899408</v>
      </c>
    </row>
    <row r="314" spans="2:8" ht="12.75">
      <c r="B314" s="35"/>
      <c r="C314" s="35"/>
      <c r="D314" s="35">
        <v>4300</v>
      </c>
      <c r="E314" s="36" t="s">
        <v>237</v>
      </c>
      <c r="F314" s="51">
        <v>28660</v>
      </c>
      <c r="G314" s="23">
        <v>12813.41</v>
      </c>
      <c r="H314" s="23">
        <f t="shared" si="4"/>
        <v>44.70833914863922</v>
      </c>
    </row>
    <row r="315" spans="2:8" ht="12.75">
      <c r="B315" s="35"/>
      <c r="C315" s="35"/>
      <c r="D315" s="35">
        <v>4350</v>
      </c>
      <c r="E315" s="36" t="s">
        <v>262</v>
      </c>
      <c r="F315" s="51">
        <v>790</v>
      </c>
      <c r="G315" s="23">
        <v>357.93</v>
      </c>
      <c r="H315" s="23">
        <f t="shared" si="4"/>
        <v>45.30759493670886</v>
      </c>
    </row>
    <row r="316" spans="2:8" ht="22.5">
      <c r="B316" s="35"/>
      <c r="C316" s="35"/>
      <c r="D316" s="35">
        <v>4360</v>
      </c>
      <c r="E316" s="36" t="s">
        <v>263</v>
      </c>
      <c r="F316" s="51">
        <v>910</v>
      </c>
      <c r="G316" s="23">
        <v>286.56</v>
      </c>
      <c r="H316" s="23">
        <f t="shared" si="4"/>
        <v>31.49010989010989</v>
      </c>
    </row>
    <row r="317" spans="2:8" ht="22.5">
      <c r="B317" s="35"/>
      <c r="C317" s="35"/>
      <c r="D317" s="35">
        <v>4370</v>
      </c>
      <c r="E317" s="36" t="s">
        <v>264</v>
      </c>
      <c r="F317" s="51">
        <v>1300</v>
      </c>
      <c r="G317" s="23">
        <v>558.92</v>
      </c>
      <c r="H317" s="23">
        <f t="shared" si="4"/>
        <v>42.99384615384615</v>
      </c>
    </row>
    <row r="318" spans="2:8" ht="12.75">
      <c r="B318" s="35"/>
      <c r="C318" s="35"/>
      <c r="D318" s="35">
        <v>4410</v>
      </c>
      <c r="E318" s="36" t="s">
        <v>254</v>
      </c>
      <c r="F318" s="51">
        <v>1330</v>
      </c>
      <c r="G318" s="23">
        <v>244.05</v>
      </c>
      <c r="H318" s="23">
        <f t="shared" si="4"/>
        <v>18.349624060150376</v>
      </c>
    </row>
    <row r="319" spans="2:8" ht="12.75">
      <c r="B319" s="35"/>
      <c r="C319" s="35"/>
      <c r="D319" s="35">
        <v>4430</v>
      </c>
      <c r="E319" s="36" t="s">
        <v>238</v>
      </c>
      <c r="F319" s="51">
        <v>1320</v>
      </c>
      <c r="G319" s="23">
        <v>623.19</v>
      </c>
      <c r="H319" s="23">
        <f t="shared" si="4"/>
        <v>47.21136363636364</v>
      </c>
    </row>
    <row r="320" spans="2:8" ht="12.75">
      <c r="B320" s="35"/>
      <c r="C320" s="35"/>
      <c r="D320" s="35">
        <v>4440</v>
      </c>
      <c r="E320" s="36" t="s">
        <v>266</v>
      </c>
      <c r="F320" s="51">
        <v>40030</v>
      </c>
      <c r="G320" s="23">
        <v>30027</v>
      </c>
      <c r="H320" s="23">
        <f t="shared" si="4"/>
        <v>75.01124156882338</v>
      </c>
    </row>
    <row r="321" spans="2:8" ht="22.5">
      <c r="B321" s="35"/>
      <c r="C321" s="35"/>
      <c r="D321" s="35">
        <v>4700</v>
      </c>
      <c r="E321" s="36" t="s">
        <v>267</v>
      </c>
      <c r="F321" s="51">
        <v>300</v>
      </c>
      <c r="G321" s="23">
        <v>0</v>
      </c>
      <c r="H321" s="23">
        <f t="shared" si="4"/>
        <v>0</v>
      </c>
    </row>
    <row r="322" spans="2:8" ht="22.5">
      <c r="B322" s="35"/>
      <c r="C322" s="35"/>
      <c r="D322" s="35">
        <v>4740</v>
      </c>
      <c r="E322" s="36" t="s">
        <v>239</v>
      </c>
      <c r="F322" s="51">
        <v>1150</v>
      </c>
      <c r="G322" s="23">
        <v>330.11</v>
      </c>
      <c r="H322" s="23">
        <f t="shared" si="4"/>
        <v>28.70521739130435</v>
      </c>
    </row>
    <row r="323" spans="2:8" ht="12.75">
      <c r="B323" s="35"/>
      <c r="C323" s="35"/>
      <c r="D323" s="35">
        <v>4750</v>
      </c>
      <c r="E323" s="36" t="s">
        <v>240</v>
      </c>
      <c r="F323" s="51">
        <v>6120</v>
      </c>
      <c r="G323" s="23">
        <v>2384.23</v>
      </c>
      <c r="H323" s="23">
        <f t="shared" si="4"/>
        <v>38.95800653594771</v>
      </c>
    </row>
    <row r="324" spans="2:8" ht="12.75">
      <c r="B324" s="35"/>
      <c r="C324" s="35">
        <v>80105</v>
      </c>
      <c r="D324" s="35"/>
      <c r="E324" s="36" t="s">
        <v>288</v>
      </c>
      <c r="F324" s="51">
        <v>15000</v>
      </c>
      <c r="G324" s="23">
        <f>SUM(G325)</f>
        <v>0</v>
      </c>
      <c r="H324" s="23">
        <f t="shared" si="4"/>
        <v>0</v>
      </c>
    </row>
    <row r="325" spans="2:8" ht="33.75">
      <c r="B325" s="35"/>
      <c r="C325" s="35"/>
      <c r="D325" s="35">
        <v>2310</v>
      </c>
      <c r="E325" s="36" t="s">
        <v>243</v>
      </c>
      <c r="F325" s="51">
        <v>15000</v>
      </c>
      <c r="G325" s="23">
        <v>0</v>
      </c>
      <c r="H325" s="23">
        <f t="shared" si="4"/>
        <v>0</v>
      </c>
    </row>
    <row r="326" spans="2:8" ht="12.75">
      <c r="B326" s="35"/>
      <c r="C326" s="35">
        <v>80110</v>
      </c>
      <c r="D326" s="35"/>
      <c r="E326" s="36" t="s">
        <v>289</v>
      </c>
      <c r="F326" s="51">
        <v>1527060</v>
      </c>
      <c r="G326" s="23">
        <f>SUM(G327:G347)</f>
        <v>757542.7800000001</v>
      </c>
      <c r="H326" s="23">
        <f t="shared" si="4"/>
        <v>49.60792503241524</v>
      </c>
    </row>
    <row r="327" spans="2:8" ht="12.75">
      <c r="B327" s="35"/>
      <c r="C327" s="35"/>
      <c r="D327" s="35">
        <v>3020</v>
      </c>
      <c r="E327" s="36" t="s">
        <v>257</v>
      </c>
      <c r="F327" s="51">
        <v>86790</v>
      </c>
      <c r="G327" s="23">
        <v>41379.29</v>
      </c>
      <c r="H327" s="23">
        <f t="shared" si="4"/>
        <v>47.677485885470674</v>
      </c>
    </row>
    <row r="328" spans="2:8" ht="12.75">
      <c r="B328" s="35"/>
      <c r="C328" s="35"/>
      <c r="D328" s="35">
        <v>4010</v>
      </c>
      <c r="E328" s="36" t="s">
        <v>233</v>
      </c>
      <c r="F328" s="51">
        <v>950340</v>
      </c>
      <c r="G328" s="23">
        <v>444221.24</v>
      </c>
      <c r="H328" s="23">
        <f aca="true" t="shared" si="5" ref="H328:H388">G328*100/F328</f>
        <v>46.7434013090052</v>
      </c>
    </row>
    <row r="329" spans="2:8" ht="12.75">
      <c r="B329" s="35"/>
      <c r="C329" s="35"/>
      <c r="D329" s="35">
        <v>4040</v>
      </c>
      <c r="E329" s="36" t="s">
        <v>258</v>
      </c>
      <c r="F329" s="51">
        <v>71290</v>
      </c>
      <c r="G329" s="23">
        <v>60871.34</v>
      </c>
      <c r="H329" s="23">
        <f t="shared" si="5"/>
        <v>85.38552391639782</v>
      </c>
    </row>
    <row r="330" spans="2:8" ht="12.75">
      <c r="B330" s="35"/>
      <c r="C330" s="35"/>
      <c r="D330" s="35">
        <v>4110</v>
      </c>
      <c r="E330" s="36" t="s">
        <v>234</v>
      </c>
      <c r="F330" s="51">
        <v>171370</v>
      </c>
      <c r="G330" s="23">
        <v>82554.36</v>
      </c>
      <c r="H330" s="23">
        <f t="shared" si="5"/>
        <v>48.173169166131764</v>
      </c>
    </row>
    <row r="331" spans="2:8" ht="12.75">
      <c r="B331" s="35"/>
      <c r="C331" s="35"/>
      <c r="D331" s="35">
        <v>4120</v>
      </c>
      <c r="E331" s="36" t="s">
        <v>235</v>
      </c>
      <c r="F331" s="51">
        <v>27160</v>
      </c>
      <c r="G331" s="23">
        <v>13270.38</v>
      </c>
      <c r="H331" s="23">
        <f t="shared" si="5"/>
        <v>48.8600147275405</v>
      </c>
    </row>
    <row r="332" spans="2:8" ht="22.5">
      <c r="B332" s="35"/>
      <c r="C332" s="35"/>
      <c r="D332" s="35">
        <v>4140</v>
      </c>
      <c r="E332" s="36" t="s">
        <v>285</v>
      </c>
      <c r="F332" s="51">
        <v>4670</v>
      </c>
      <c r="G332" s="23">
        <v>0</v>
      </c>
      <c r="H332" s="23">
        <f t="shared" si="5"/>
        <v>0</v>
      </c>
    </row>
    <row r="333" spans="2:8" ht="12.75">
      <c r="B333" s="35"/>
      <c r="C333" s="35"/>
      <c r="D333" s="35">
        <v>4210</v>
      </c>
      <c r="E333" s="36" t="s">
        <v>236</v>
      </c>
      <c r="F333" s="51">
        <v>23885</v>
      </c>
      <c r="G333" s="23">
        <v>9867.13</v>
      </c>
      <c r="H333" s="23">
        <f t="shared" si="5"/>
        <v>41.310990161189025</v>
      </c>
    </row>
    <row r="334" spans="2:8" ht="12.75">
      <c r="B334" s="35"/>
      <c r="C334" s="35"/>
      <c r="D334" s="35">
        <v>4240</v>
      </c>
      <c r="E334" s="36" t="s">
        <v>286</v>
      </c>
      <c r="F334" s="51">
        <v>4560</v>
      </c>
      <c r="G334" s="23">
        <v>2042.59</v>
      </c>
      <c r="H334" s="23">
        <f t="shared" si="5"/>
        <v>44.79364035087719</v>
      </c>
    </row>
    <row r="335" spans="2:8" ht="12.75">
      <c r="B335" s="35"/>
      <c r="C335" s="35"/>
      <c r="D335" s="35">
        <v>4260</v>
      </c>
      <c r="E335" s="36" t="s">
        <v>260</v>
      </c>
      <c r="F335" s="51">
        <v>46750</v>
      </c>
      <c r="G335" s="23">
        <v>27031.62</v>
      </c>
      <c r="H335" s="23">
        <f t="shared" si="5"/>
        <v>57.82164705882353</v>
      </c>
    </row>
    <row r="336" spans="2:8" ht="12.75">
      <c r="B336" s="35"/>
      <c r="C336" s="35"/>
      <c r="D336" s="35">
        <v>4270</v>
      </c>
      <c r="E336" s="36" t="s">
        <v>247</v>
      </c>
      <c r="F336" s="51">
        <v>25280</v>
      </c>
      <c r="G336" s="23">
        <v>1501.73</v>
      </c>
      <c r="H336" s="23">
        <f t="shared" si="5"/>
        <v>5.9403876582278485</v>
      </c>
    </row>
    <row r="337" spans="2:8" ht="12.75">
      <c r="B337" s="35"/>
      <c r="C337" s="35"/>
      <c r="D337" s="35">
        <v>4280</v>
      </c>
      <c r="E337" s="36" t="s">
        <v>261</v>
      </c>
      <c r="F337" s="51">
        <v>2310</v>
      </c>
      <c r="G337" s="23">
        <v>1450.01</v>
      </c>
      <c r="H337" s="23">
        <f t="shared" si="5"/>
        <v>62.770995670995674</v>
      </c>
    </row>
    <row r="338" spans="2:8" ht="12.75">
      <c r="B338" s="35"/>
      <c r="C338" s="35"/>
      <c r="D338" s="35">
        <v>4300</v>
      </c>
      <c r="E338" s="36" t="s">
        <v>237</v>
      </c>
      <c r="F338" s="51">
        <v>35945</v>
      </c>
      <c r="G338" s="23">
        <v>20355.31</v>
      </c>
      <c r="H338" s="23">
        <f t="shared" si="5"/>
        <v>56.62904437334818</v>
      </c>
    </row>
    <row r="339" spans="2:8" ht="12.75">
      <c r="B339" s="35"/>
      <c r="C339" s="35"/>
      <c r="D339" s="35">
        <v>4350</v>
      </c>
      <c r="E339" s="36" t="s">
        <v>262</v>
      </c>
      <c r="F339" s="51">
        <v>890</v>
      </c>
      <c r="G339" s="23">
        <v>425.01</v>
      </c>
      <c r="H339" s="23">
        <f t="shared" si="5"/>
        <v>47.75393258426966</v>
      </c>
    </row>
    <row r="340" spans="2:8" ht="22.5">
      <c r="B340" s="35"/>
      <c r="C340" s="35"/>
      <c r="D340" s="35">
        <v>4360</v>
      </c>
      <c r="E340" s="36" t="s">
        <v>263</v>
      </c>
      <c r="F340" s="51">
        <v>1170</v>
      </c>
      <c r="G340" s="23">
        <v>337.65</v>
      </c>
      <c r="H340" s="23">
        <f t="shared" si="5"/>
        <v>28.858974358974358</v>
      </c>
    </row>
    <row r="341" spans="2:8" ht="22.5">
      <c r="B341" s="35"/>
      <c r="C341" s="35"/>
      <c r="D341" s="35">
        <v>4370</v>
      </c>
      <c r="E341" s="36" t="s">
        <v>264</v>
      </c>
      <c r="F341" s="51">
        <v>1390</v>
      </c>
      <c r="G341" s="23">
        <v>424.41</v>
      </c>
      <c r="H341" s="23">
        <f t="shared" si="5"/>
        <v>30.533093525179858</v>
      </c>
    </row>
    <row r="342" spans="2:8" ht="12.75">
      <c r="B342" s="35"/>
      <c r="C342" s="35"/>
      <c r="D342" s="35">
        <v>4410</v>
      </c>
      <c r="E342" s="36" t="s">
        <v>254</v>
      </c>
      <c r="F342" s="51">
        <v>2920</v>
      </c>
      <c r="G342" s="23">
        <v>1591.3</v>
      </c>
      <c r="H342" s="23">
        <f t="shared" si="5"/>
        <v>54.49657534246575</v>
      </c>
    </row>
    <row r="343" spans="2:8" ht="12.75">
      <c r="B343" s="35"/>
      <c r="C343" s="35"/>
      <c r="D343" s="35">
        <v>4430</v>
      </c>
      <c r="E343" s="36" t="s">
        <v>238</v>
      </c>
      <c r="F343" s="51">
        <v>1690</v>
      </c>
      <c r="G343" s="23">
        <v>874.1</v>
      </c>
      <c r="H343" s="23">
        <f t="shared" si="5"/>
        <v>51.72189349112426</v>
      </c>
    </row>
    <row r="344" spans="2:8" ht="12.75">
      <c r="B344" s="35"/>
      <c r="C344" s="35"/>
      <c r="D344" s="35">
        <v>4440</v>
      </c>
      <c r="E344" s="36" t="s">
        <v>266</v>
      </c>
      <c r="F344" s="51">
        <v>58120</v>
      </c>
      <c r="G344" s="23">
        <v>43584</v>
      </c>
      <c r="H344" s="23">
        <f t="shared" si="5"/>
        <v>74.98967653131452</v>
      </c>
    </row>
    <row r="345" spans="2:8" ht="22.5">
      <c r="B345" s="35"/>
      <c r="C345" s="35"/>
      <c r="D345" s="35">
        <v>4700</v>
      </c>
      <c r="E345" s="36" t="s">
        <v>267</v>
      </c>
      <c r="F345" s="51">
        <v>440</v>
      </c>
      <c r="G345" s="23">
        <v>107.14</v>
      </c>
      <c r="H345" s="23">
        <f t="shared" si="5"/>
        <v>24.35</v>
      </c>
    </row>
    <row r="346" spans="2:8" ht="22.5">
      <c r="B346" s="35"/>
      <c r="C346" s="35"/>
      <c r="D346" s="35">
        <v>4740</v>
      </c>
      <c r="E346" s="36" t="s">
        <v>239</v>
      </c>
      <c r="F346" s="51">
        <v>1580</v>
      </c>
      <c r="G346" s="23">
        <v>527.16</v>
      </c>
      <c r="H346" s="23">
        <f t="shared" si="5"/>
        <v>33.36455696202532</v>
      </c>
    </row>
    <row r="347" spans="2:8" ht="12.75">
      <c r="B347" s="35"/>
      <c r="C347" s="35"/>
      <c r="D347" s="35">
        <v>4750</v>
      </c>
      <c r="E347" s="36" t="s">
        <v>240</v>
      </c>
      <c r="F347" s="51">
        <v>8510</v>
      </c>
      <c r="G347" s="23">
        <v>5127.01</v>
      </c>
      <c r="H347" s="23">
        <f t="shared" si="5"/>
        <v>60.246886016451235</v>
      </c>
    </row>
    <row r="348" spans="2:8" ht="12.75">
      <c r="B348" s="35"/>
      <c r="C348" s="35">
        <v>80113</v>
      </c>
      <c r="D348" s="35"/>
      <c r="E348" s="36" t="s">
        <v>290</v>
      </c>
      <c r="F348" s="51">
        <v>346500</v>
      </c>
      <c r="G348" s="23">
        <f>SUM(G349:G350)</f>
        <v>178859.93999999997</v>
      </c>
      <c r="H348" s="23">
        <f t="shared" si="5"/>
        <v>51.61903030303029</v>
      </c>
    </row>
    <row r="349" spans="2:8" ht="12.75">
      <c r="B349" s="35"/>
      <c r="C349" s="35"/>
      <c r="D349" s="35">
        <v>4210</v>
      </c>
      <c r="E349" s="36" t="s">
        <v>236</v>
      </c>
      <c r="F349" s="51">
        <v>1500</v>
      </c>
      <c r="G349" s="23">
        <v>788.58</v>
      </c>
      <c r="H349" s="23">
        <f t="shared" si="5"/>
        <v>52.572</v>
      </c>
    </row>
    <row r="350" spans="2:8" ht="12.75">
      <c r="B350" s="35"/>
      <c r="C350" s="35"/>
      <c r="D350" s="35">
        <v>4300</v>
      </c>
      <c r="E350" s="36" t="s">
        <v>237</v>
      </c>
      <c r="F350" s="51">
        <v>345000</v>
      </c>
      <c r="G350" s="23">
        <v>178071.36</v>
      </c>
      <c r="H350" s="23">
        <f t="shared" si="5"/>
        <v>51.61488695652174</v>
      </c>
    </row>
    <row r="351" spans="2:8" ht="12.75">
      <c r="B351" s="35"/>
      <c r="C351" s="35">
        <v>80146</v>
      </c>
      <c r="D351" s="35"/>
      <c r="E351" s="36" t="s">
        <v>291</v>
      </c>
      <c r="F351" s="51">
        <v>25500</v>
      </c>
      <c r="G351" s="23">
        <f>SUM(G352:G356)</f>
        <v>9279</v>
      </c>
      <c r="H351" s="23">
        <f t="shared" si="5"/>
        <v>36.38823529411765</v>
      </c>
    </row>
    <row r="352" spans="2:8" ht="12.75">
      <c r="B352" s="35"/>
      <c r="C352" s="35"/>
      <c r="D352" s="35">
        <v>4170</v>
      </c>
      <c r="E352" s="36" t="s">
        <v>259</v>
      </c>
      <c r="F352" s="51">
        <v>500</v>
      </c>
      <c r="G352" s="23">
        <v>0</v>
      </c>
      <c r="H352" s="23">
        <f t="shared" si="5"/>
        <v>0</v>
      </c>
    </row>
    <row r="353" spans="2:8" ht="12.75">
      <c r="B353" s="35"/>
      <c r="C353" s="35"/>
      <c r="D353" s="35">
        <v>4210</v>
      </c>
      <c r="E353" s="36" t="s">
        <v>236</v>
      </c>
      <c r="F353" s="51">
        <v>3030</v>
      </c>
      <c r="G353" s="23">
        <v>50</v>
      </c>
      <c r="H353" s="23">
        <f t="shared" si="5"/>
        <v>1.6501650165016502</v>
      </c>
    </row>
    <row r="354" spans="2:8" ht="12.75">
      <c r="B354" s="35"/>
      <c r="C354" s="35"/>
      <c r="D354" s="35">
        <v>4300</v>
      </c>
      <c r="E354" s="36" t="s">
        <v>237</v>
      </c>
      <c r="F354" s="51">
        <v>9420</v>
      </c>
      <c r="G354" s="23">
        <v>2950</v>
      </c>
      <c r="H354" s="23">
        <f t="shared" si="5"/>
        <v>31.316348195329088</v>
      </c>
    </row>
    <row r="355" spans="2:8" ht="12.75">
      <c r="B355" s="35"/>
      <c r="C355" s="35"/>
      <c r="D355" s="35">
        <v>4410</v>
      </c>
      <c r="E355" s="36" t="s">
        <v>254</v>
      </c>
      <c r="F355" s="51">
        <v>1080</v>
      </c>
      <c r="G355" s="23">
        <v>0</v>
      </c>
      <c r="H355" s="23">
        <f t="shared" si="5"/>
        <v>0</v>
      </c>
    </row>
    <row r="356" spans="2:8" ht="22.5">
      <c r="B356" s="35"/>
      <c r="C356" s="35"/>
      <c r="D356" s="35">
        <v>4700</v>
      </c>
      <c r="E356" s="36" t="s">
        <v>267</v>
      </c>
      <c r="F356" s="51">
        <v>11470</v>
      </c>
      <c r="G356" s="23">
        <v>6279</v>
      </c>
      <c r="H356" s="23">
        <f t="shared" si="5"/>
        <v>54.74280732345248</v>
      </c>
    </row>
    <row r="357" spans="2:8" ht="12.75">
      <c r="B357" s="35"/>
      <c r="C357" s="35">
        <v>80148</v>
      </c>
      <c r="D357" s="35"/>
      <c r="E357" s="36" t="s">
        <v>292</v>
      </c>
      <c r="F357" s="51">
        <v>209160</v>
      </c>
      <c r="G357" s="23">
        <f>SUM(G358:G372)</f>
        <v>119277.65999999999</v>
      </c>
      <c r="H357" s="23">
        <f t="shared" si="5"/>
        <v>57.02699368904187</v>
      </c>
    </row>
    <row r="358" spans="2:8" ht="12.75">
      <c r="B358" s="35"/>
      <c r="C358" s="35"/>
      <c r="D358" s="35">
        <v>3020</v>
      </c>
      <c r="E358" s="36" t="s">
        <v>257</v>
      </c>
      <c r="F358" s="51">
        <v>1500</v>
      </c>
      <c r="G358" s="23">
        <v>670.9</v>
      </c>
      <c r="H358" s="23">
        <f t="shared" si="5"/>
        <v>44.72666666666667</v>
      </c>
    </row>
    <row r="359" spans="2:8" ht="12.75">
      <c r="B359" s="35"/>
      <c r="C359" s="35"/>
      <c r="D359" s="35">
        <v>4010</v>
      </c>
      <c r="E359" s="36" t="s">
        <v>233</v>
      </c>
      <c r="F359" s="51">
        <v>112320</v>
      </c>
      <c r="G359" s="23">
        <v>65979.08</v>
      </c>
      <c r="H359" s="23">
        <f t="shared" si="5"/>
        <v>58.742058404558406</v>
      </c>
    </row>
    <row r="360" spans="2:8" ht="12.75">
      <c r="B360" s="35"/>
      <c r="C360" s="35"/>
      <c r="D360" s="35">
        <v>4040</v>
      </c>
      <c r="E360" s="36" t="s">
        <v>258</v>
      </c>
      <c r="F360" s="51">
        <v>10550</v>
      </c>
      <c r="G360" s="23">
        <v>8693.98</v>
      </c>
      <c r="H360" s="23">
        <f t="shared" si="5"/>
        <v>82.40739336492891</v>
      </c>
    </row>
    <row r="361" spans="2:8" ht="12.75">
      <c r="B361" s="35"/>
      <c r="C361" s="35"/>
      <c r="D361" s="35">
        <v>4110</v>
      </c>
      <c r="E361" s="36" t="s">
        <v>234</v>
      </c>
      <c r="F361" s="51">
        <v>18430</v>
      </c>
      <c r="G361" s="23">
        <v>11721.42</v>
      </c>
      <c r="H361" s="23">
        <f t="shared" si="5"/>
        <v>63.599674443841565</v>
      </c>
    </row>
    <row r="362" spans="2:8" ht="12.75">
      <c r="B362" s="35"/>
      <c r="C362" s="35"/>
      <c r="D362" s="35">
        <v>4120</v>
      </c>
      <c r="E362" s="36" t="s">
        <v>235</v>
      </c>
      <c r="F362" s="51">
        <v>2920</v>
      </c>
      <c r="G362" s="23">
        <v>1881.16</v>
      </c>
      <c r="H362" s="23">
        <f t="shared" si="5"/>
        <v>64.42328767123287</v>
      </c>
    </row>
    <row r="363" spans="2:8" ht="22.5">
      <c r="B363" s="35"/>
      <c r="C363" s="35"/>
      <c r="D363" s="35">
        <v>4140</v>
      </c>
      <c r="E363" s="36" t="s">
        <v>285</v>
      </c>
      <c r="F363" s="51">
        <v>500</v>
      </c>
      <c r="G363" s="23">
        <v>0</v>
      </c>
      <c r="H363" s="23">
        <f t="shared" si="5"/>
        <v>0</v>
      </c>
    </row>
    <row r="364" spans="2:8" ht="12.75">
      <c r="B364" s="35"/>
      <c r="C364" s="35"/>
      <c r="D364" s="35">
        <v>4210</v>
      </c>
      <c r="E364" s="36" t="s">
        <v>236</v>
      </c>
      <c r="F364" s="51">
        <v>7500</v>
      </c>
      <c r="G364" s="23">
        <v>3789.84</v>
      </c>
      <c r="H364" s="23">
        <f t="shared" si="5"/>
        <v>50.5312</v>
      </c>
    </row>
    <row r="365" spans="2:8" ht="12.75">
      <c r="B365" s="35"/>
      <c r="C365" s="35"/>
      <c r="D365" s="35">
        <v>4260</v>
      </c>
      <c r="E365" s="36" t="s">
        <v>260</v>
      </c>
      <c r="F365" s="51">
        <v>14910</v>
      </c>
      <c r="G365" s="23">
        <v>5866.49</v>
      </c>
      <c r="H365" s="23">
        <f t="shared" si="5"/>
        <v>39.34600938967136</v>
      </c>
    </row>
    <row r="366" spans="2:8" ht="12.75">
      <c r="B366" s="35"/>
      <c r="C366" s="35"/>
      <c r="D366" s="35">
        <v>4270</v>
      </c>
      <c r="E366" s="36" t="s">
        <v>247</v>
      </c>
      <c r="F366" s="51">
        <v>20500</v>
      </c>
      <c r="G366" s="23">
        <v>11958.73</v>
      </c>
      <c r="H366" s="23">
        <f t="shared" si="5"/>
        <v>58.335268292682926</v>
      </c>
    </row>
    <row r="367" spans="2:8" ht="12.75">
      <c r="B367" s="35"/>
      <c r="C367" s="35"/>
      <c r="D367" s="35">
        <v>4280</v>
      </c>
      <c r="E367" s="36" t="s">
        <v>261</v>
      </c>
      <c r="F367" s="51">
        <v>550</v>
      </c>
      <c r="G367" s="23">
        <v>270</v>
      </c>
      <c r="H367" s="23">
        <f t="shared" si="5"/>
        <v>49.09090909090909</v>
      </c>
    </row>
    <row r="368" spans="2:8" ht="12.75">
      <c r="B368" s="35"/>
      <c r="C368" s="35"/>
      <c r="D368" s="35">
        <v>4300</v>
      </c>
      <c r="E368" s="36" t="s">
        <v>237</v>
      </c>
      <c r="F368" s="51">
        <v>8000</v>
      </c>
      <c r="G368" s="23">
        <v>1560.26</v>
      </c>
      <c r="H368" s="23">
        <f t="shared" si="5"/>
        <v>19.50325</v>
      </c>
    </row>
    <row r="369" spans="2:8" ht="12.75">
      <c r="B369" s="35"/>
      <c r="C369" s="35"/>
      <c r="D369" s="35">
        <v>4410</v>
      </c>
      <c r="E369" s="36" t="s">
        <v>254</v>
      </c>
      <c r="F369" s="51">
        <v>2510</v>
      </c>
      <c r="G369" s="23">
        <v>1166.8</v>
      </c>
      <c r="H369" s="23">
        <f t="shared" si="5"/>
        <v>46.48605577689243</v>
      </c>
    </row>
    <row r="370" spans="2:8" ht="12.75">
      <c r="B370" s="35"/>
      <c r="C370" s="35"/>
      <c r="D370" s="35">
        <v>4440</v>
      </c>
      <c r="E370" s="36" t="s">
        <v>266</v>
      </c>
      <c r="F370" s="51">
        <v>6970</v>
      </c>
      <c r="G370" s="23">
        <v>5229</v>
      </c>
      <c r="H370" s="23">
        <f t="shared" si="5"/>
        <v>75.02152080344332</v>
      </c>
    </row>
    <row r="371" spans="2:8" ht="22.5">
      <c r="B371" s="35"/>
      <c r="C371" s="35"/>
      <c r="D371" s="35">
        <v>4740</v>
      </c>
      <c r="E371" s="36" t="s">
        <v>239</v>
      </c>
      <c r="F371" s="51">
        <v>500</v>
      </c>
      <c r="G371" s="23">
        <v>0</v>
      </c>
      <c r="H371" s="23">
        <f t="shared" si="5"/>
        <v>0</v>
      </c>
    </row>
    <row r="372" spans="2:8" ht="12.75">
      <c r="B372" s="35"/>
      <c r="C372" s="35"/>
      <c r="D372" s="35">
        <v>4750</v>
      </c>
      <c r="E372" s="36" t="s">
        <v>240</v>
      </c>
      <c r="F372" s="51">
        <v>1500</v>
      </c>
      <c r="G372" s="23">
        <v>490</v>
      </c>
      <c r="H372" s="23">
        <f t="shared" si="5"/>
        <v>32.666666666666664</v>
      </c>
    </row>
    <row r="373" spans="2:8" ht="12.75">
      <c r="B373" s="35"/>
      <c r="C373" s="35">
        <v>80195</v>
      </c>
      <c r="D373" s="35"/>
      <c r="E373" s="36" t="s">
        <v>6</v>
      </c>
      <c r="F373" s="51">
        <v>338614</v>
      </c>
      <c r="G373" s="23">
        <f>SUM(G374:G388)</f>
        <v>89993.68000000001</v>
      </c>
      <c r="H373" s="23">
        <f t="shared" si="5"/>
        <v>26.577070056170154</v>
      </c>
    </row>
    <row r="374" spans="2:8" ht="22.5">
      <c r="B374" s="35"/>
      <c r="C374" s="35"/>
      <c r="D374" s="35">
        <v>2820</v>
      </c>
      <c r="E374" s="36" t="s">
        <v>293</v>
      </c>
      <c r="F374" s="51">
        <v>10000</v>
      </c>
      <c r="G374" s="23">
        <v>4493.16</v>
      </c>
      <c r="H374" s="23">
        <f t="shared" si="5"/>
        <v>44.9316</v>
      </c>
    </row>
    <row r="375" spans="2:8" ht="12.75">
      <c r="B375" s="35"/>
      <c r="C375" s="35"/>
      <c r="D375" s="35">
        <v>3020</v>
      </c>
      <c r="E375" s="36" t="s">
        <v>257</v>
      </c>
      <c r="F375" s="51">
        <v>600</v>
      </c>
      <c r="G375" s="23">
        <v>20.39</v>
      </c>
      <c r="H375" s="23">
        <f t="shared" si="5"/>
        <v>3.3983333333333334</v>
      </c>
    </row>
    <row r="376" spans="2:8" ht="12.75">
      <c r="B376" s="35"/>
      <c r="C376" s="35"/>
      <c r="D376" s="35">
        <v>4010</v>
      </c>
      <c r="E376" s="36" t="s">
        <v>233</v>
      </c>
      <c r="F376" s="51">
        <v>86400</v>
      </c>
      <c r="G376" s="23">
        <v>34487.11</v>
      </c>
      <c r="H376" s="23">
        <f t="shared" si="5"/>
        <v>39.91563657407407</v>
      </c>
    </row>
    <row r="377" spans="2:8" ht="12.75">
      <c r="B377" s="35"/>
      <c r="C377" s="35"/>
      <c r="D377" s="35">
        <v>4040</v>
      </c>
      <c r="E377" s="36" t="s">
        <v>258</v>
      </c>
      <c r="F377" s="51">
        <v>6350</v>
      </c>
      <c r="G377" s="23">
        <v>5849.11</v>
      </c>
      <c r="H377" s="23">
        <f t="shared" si="5"/>
        <v>92.111968503937</v>
      </c>
    </row>
    <row r="378" spans="2:8" ht="12.75">
      <c r="B378" s="35"/>
      <c r="C378" s="35"/>
      <c r="D378" s="35">
        <v>4110</v>
      </c>
      <c r="E378" s="36" t="s">
        <v>234</v>
      </c>
      <c r="F378" s="51">
        <v>15462</v>
      </c>
      <c r="G378" s="23">
        <v>6178.34</v>
      </c>
      <c r="H378" s="23">
        <f t="shared" si="5"/>
        <v>39.95822015263226</v>
      </c>
    </row>
    <row r="379" spans="2:8" ht="12.75">
      <c r="B379" s="35"/>
      <c r="C379" s="35"/>
      <c r="D379" s="35">
        <v>4120</v>
      </c>
      <c r="E379" s="36" t="s">
        <v>235</v>
      </c>
      <c r="F379" s="51">
        <v>2480</v>
      </c>
      <c r="G379" s="23">
        <v>988.55</v>
      </c>
      <c r="H379" s="23">
        <f t="shared" si="5"/>
        <v>39.86088709677419</v>
      </c>
    </row>
    <row r="380" spans="2:8" ht="12.75">
      <c r="B380" s="35"/>
      <c r="C380" s="35"/>
      <c r="D380" s="35">
        <v>4170</v>
      </c>
      <c r="E380" s="36" t="s">
        <v>259</v>
      </c>
      <c r="F380" s="51">
        <v>3000</v>
      </c>
      <c r="G380" s="23">
        <v>1225</v>
      </c>
      <c r="H380" s="23">
        <f t="shared" si="5"/>
        <v>40.833333333333336</v>
      </c>
    </row>
    <row r="381" spans="2:8" ht="12.75">
      <c r="B381" s="35"/>
      <c r="C381" s="35"/>
      <c r="D381" s="35">
        <v>4210</v>
      </c>
      <c r="E381" s="36" t="s">
        <v>236</v>
      </c>
      <c r="F381" s="51">
        <v>19500</v>
      </c>
      <c r="G381" s="23">
        <v>4262.57</v>
      </c>
      <c r="H381" s="23">
        <f t="shared" si="5"/>
        <v>21.859333333333332</v>
      </c>
    </row>
    <row r="382" spans="2:8" ht="12.75">
      <c r="B382" s="35"/>
      <c r="C382" s="35"/>
      <c r="D382" s="35">
        <v>4270</v>
      </c>
      <c r="E382" s="36" t="s">
        <v>247</v>
      </c>
      <c r="F382" s="51">
        <v>83000</v>
      </c>
      <c r="G382" s="23">
        <v>0</v>
      </c>
      <c r="H382" s="23">
        <f t="shared" si="5"/>
        <v>0</v>
      </c>
    </row>
    <row r="383" spans="2:8" ht="12.75">
      <c r="B383" s="35"/>
      <c r="C383" s="35"/>
      <c r="D383" s="35">
        <v>4300</v>
      </c>
      <c r="E383" s="36" t="s">
        <v>237</v>
      </c>
      <c r="F383" s="51">
        <v>73972</v>
      </c>
      <c r="G383" s="23">
        <v>5764.52</v>
      </c>
      <c r="H383" s="23">
        <f t="shared" si="5"/>
        <v>7.7928405342562055</v>
      </c>
    </row>
    <row r="384" spans="2:8" ht="12.75">
      <c r="B384" s="35"/>
      <c r="C384" s="35"/>
      <c r="D384" s="35">
        <v>4410</v>
      </c>
      <c r="E384" s="36" t="s">
        <v>254</v>
      </c>
      <c r="F384" s="51">
        <v>740</v>
      </c>
      <c r="G384" s="23">
        <v>139.84</v>
      </c>
      <c r="H384" s="23">
        <f t="shared" si="5"/>
        <v>18.897297297297296</v>
      </c>
    </row>
    <row r="385" spans="2:8" ht="12.75">
      <c r="B385" s="35"/>
      <c r="C385" s="35"/>
      <c r="D385" s="35">
        <v>4440</v>
      </c>
      <c r="E385" s="36" t="s">
        <v>266</v>
      </c>
      <c r="F385" s="51">
        <v>33500</v>
      </c>
      <c r="G385" s="23">
        <v>26273.29</v>
      </c>
      <c r="H385" s="23">
        <f t="shared" si="5"/>
        <v>78.42773134328358</v>
      </c>
    </row>
    <row r="386" spans="2:8" ht="22.5">
      <c r="B386" s="35"/>
      <c r="C386" s="35"/>
      <c r="D386" s="35">
        <v>4700</v>
      </c>
      <c r="E386" s="36" t="s">
        <v>267</v>
      </c>
      <c r="F386" s="51">
        <v>1230</v>
      </c>
      <c r="G386" s="23">
        <v>80</v>
      </c>
      <c r="H386" s="23">
        <f t="shared" si="5"/>
        <v>6.504065040650406</v>
      </c>
    </row>
    <row r="387" spans="2:8" ht="22.5">
      <c r="B387" s="35"/>
      <c r="C387" s="35"/>
      <c r="D387" s="35">
        <v>4740</v>
      </c>
      <c r="E387" s="36" t="s">
        <v>239</v>
      </c>
      <c r="F387" s="51">
        <v>840</v>
      </c>
      <c r="G387" s="23">
        <v>0</v>
      </c>
      <c r="H387" s="23">
        <f t="shared" si="5"/>
        <v>0</v>
      </c>
    </row>
    <row r="388" spans="2:8" ht="12.75">
      <c r="B388" s="35"/>
      <c r="C388" s="35"/>
      <c r="D388" s="35">
        <v>4750</v>
      </c>
      <c r="E388" s="36" t="s">
        <v>240</v>
      </c>
      <c r="F388" s="51">
        <v>1540</v>
      </c>
      <c r="G388" s="23">
        <v>231.8</v>
      </c>
      <c r="H388" s="23">
        <f t="shared" si="5"/>
        <v>15.051948051948052</v>
      </c>
    </row>
    <row r="389" spans="2:8" s="2" customFormat="1" ht="12.75">
      <c r="B389" s="42">
        <v>851</v>
      </c>
      <c r="C389" s="42"/>
      <c r="D389" s="42"/>
      <c r="E389" s="49" t="s">
        <v>294</v>
      </c>
      <c r="F389" s="50">
        <v>126440</v>
      </c>
      <c r="G389" s="28">
        <f>G390+G392+G395</f>
        <v>26728.97</v>
      </c>
      <c r="H389" s="28">
        <f aca="true" t="shared" si="6" ref="H389:H452">G389*100/F389</f>
        <v>21.1396472635242</v>
      </c>
    </row>
    <row r="390" spans="2:8" ht="12.75">
      <c r="B390" s="35"/>
      <c r="C390" s="35">
        <v>85149</v>
      </c>
      <c r="D390" s="35"/>
      <c r="E390" s="36" t="s">
        <v>295</v>
      </c>
      <c r="F390" s="51">
        <v>19950</v>
      </c>
      <c r="G390" s="23">
        <f>G391</f>
        <v>0</v>
      </c>
      <c r="H390" s="23">
        <f t="shared" si="6"/>
        <v>0</v>
      </c>
    </row>
    <row r="391" spans="2:8" ht="33.75">
      <c r="B391" s="35"/>
      <c r="C391" s="35"/>
      <c r="D391" s="35">
        <v>2320</v>
      </c>
      <c r="E391" s="36" t="s">
        <v>296</v>
      </c>
      <c r="F391" s="51">
        <v>19950</v>
      </c>
      <c r="G391" s="23">
        <v>0</v>
      </c>
      <c r="H391" s="23">
        <f t="shared" si="6"/>
        <v>0</v>
      </c>
    </row>
    <row r="392" spans="2:8" ht="12.75">
      <c r="B392" s="35"/>
      <c r="C392" s="35">
        <v>85153</v>
      </c>
      <c r="D392" s="35"/>
      <c r="E392" s="36" t="s">
        <v>297</v>
      </c>
      <c r="F392" s="51">
        <v>5000</v>
      </c>
      <c r="G392" s="23">
        <f>SUM(G393:G394)</f>
        <v>0</v>
      </c>
      <c r="H392" s="23">
        <f t="shared" si="6"/>
        <v>0</v>
      </c>
    </row>
    <row r="393" spans="2:8" ht="12.75">
      <c r="B393" s="35"/>
      <c r="C393" s="35"/>
      <c r="D393" s="35">
        <v>4210</v>
      </c>
      <c r="E393" s="36" t="s">
        <v>236</v>
      </c>
      <c r="F393" s="51">
        <v>2000</v>
      </c>
      <c r="G393" s="23">
        <v>0</v>
      </c>
      <c r="H393" s="23">
        <f t="shared" si="6"/>
        <v>0</v>
      </c>
    </row>
    <row r="394" spans="2:8" ht="12.75">
      <c r="B394" s="35"/>
      <c r="C394" s="35"/>
      <c r="D394" s="35">
        <v>4300</v>
      </c>
      <c r="E394" s="36" t="s">
        <v>237</v>
      </c>
      <c r="F394" s="51">
        <v>3000</v>
      </c>
      <c r="G394" s="23">
        <v>0</v>
      </c>
      <c r="H394" s="23">
        <f t="shared" si="6"/>
        <v>0</v>
      </c>
    </row>
    <row r="395" spans="2:8" ht="12.75">
      <c r="B395" s="35"/>
      <c r="C395" s="35">
        <v>85154</v>
      </c>
      <c r="D395" s="35"/>
      <c r="E395" s="36" t="s">
        <v>298</v>
      </c>
      <c r="F395" s="51">
        <v>101490</v>
      </c>
      <c r="G395" s="23">
        <f>SUM(G396:G407)</f>
        <v>26728.97</v>
      </c>
      <c r="H395" s="23">
        <f t="shared" si="6"/>
        <v>26.336555325647847</v>
      </c>
    </row>
    <row r="396" spans="2:8" ht="12.75">
      <c r="B396" s="35"/>
      <c r="C396" s="35"/>
      <c r="D396" s="35">
        <v>4010</v>
      </c>
      <c r="E396" s="36" t="s">
        <v>233</v>
      </c>
      <c r="F396" s="51">
        <v>21314</v>
      </c>
      <c r="G396" s="23">
        <v>9049.96</v>
      </c>
      <c r="H396" s="23">
        <f t="shared" si="6"/>
        <v>42.46016702636764</v>
      </c>
    </row>
    <row r="397" spans="2:8" ht="12.75">
      <c r="B397" s="35"/>
      <c r="C397" s="35"/>
      <c r="D397" s="35">
        <v>4040</v>
      </c>
      <c r="E397" s="36" t="s">
        <v>258</v>
      </c>
      <c r="F397" s="51">
        <v>1638</v>
      </c>
      <c r="G397" s="23">
        <v>1628.7</v>
      </c>
      <c r="H397" s="23">
        <f t="shared" si="6"/>
        <v>99.43223443223444</v>
      </c>
    </row>
    <row r="398" spans="2:8" ht="12.75">
      <c r="B398" s="35"/>
      <c r="C398" s="35"/>
      <c r="D398" s="35">
        <v>4110</v>
      </c>
      <c r="E398" s="36" t="s">
        <v>234</v>
      </c>
      <c r="F398" s="51">
        <v>4063</v>
      </c>
      <c r="G398" s="23">
        <v>1677.5</v>
      </c>
      <c r="H398" s="23">
        <f t="shared" si="6"/>
        <v>41.287226187546146</v>
      </c>
    </row>
    <row r="399" spans="2:8" ht="12.75">
      <c r="B399" s="35"/>
      <c r="C399" s="35"/>
      <c r="D399" s="35">
        <v>4120</v>
      </c>
      <c r="E399" s="36" t="s">
        <v>235</v>
      </c>
      <c r="F399" s="51">
        <v>645</v>
      </c>
      <c r="G399" s="23">
        <v>262</v>
      </c>
      <c r="H399" s="23">
        <f t="shared" si="6"/>
        <v>40.62015503875969</v>
      </c>
    </row>
    <row r="400" spans="2:8" ht="12.75">
      <c r="B400" s="35"/>
      <c r="C400" s="35"/>
      <c r="D400" s="35">
        <v>4170</v>
      </c>
      <c r="E400" s="36" t="s">
        <v>259</v>
      </c>
      <c r="F400" s="51">
        <v>13000</v>
      </c>
      <c r="G400" s="23">
        <v>3042</v>
      </c>
      <c r="H400" s="23">
        <f t="shared" si="6"/>
        <v>23.4</v>
      </c>
    </row>
    <row r="401" spans="2:8" ht="12.75">
      <c r="B401" s="35"/>
      <c r="C401" s="35"/>
      <c r="D401" s="35">
        <v>4210</v>
      </c>
      <c r="E401" s="36" t="s">
        <v>236</v>
      </c>
      <c r="F401" s="51">
        <v>15080</v>
      </c>
      <c r="G401" s="23">
        <v>5314.88</v>
      </c>
      <c r="H401" s="23">
        <f t="shared" si="6"/>
        <v>35.244562334217505</v>
      </c>
    </row>
    <row r="402" spans="2:8" ht="12.75">
      <c r="B402" s="35"/>
      <c r="C402" s="35"/>
      <c r="D402" s="35">
        <v>4300</v>
      </c>
      <c r="E402" s="36" t="s">
        <v>237</v>
      </c>
      <c r="F402" s="51">
        <v>40270</v>
      </c>
      <c r="G402" s="23">
        <v>5120.83</v>
      </c>
      <c r="H402" s="23">
        <f t="shared" si="6"/>
        <v>12.716240377452198</v>
      </c>
    </row>
    <row r="403" spans="2:8" ht="12.75">
      <c r="B403" s="35"/>
      <c r="C403" s="35"/>
      <c r="D403" s="35">
        <v>4410</v>
      </c>
      <c r="E403" s="36" t="s">
        <v>254</v>
      </c>
      <c r="F403" s="51">
        <v>470</v>
      </c>
      <c r="G403" s="23">
        <v>0</v>
      </c>
      <c r="H403" s="23">
        <f t="shared" si="6"/>
        <v>0</v>
      </c>
    </row>
    <row r="404" spans="2:8" ht="12.75">
      <c r="B404" s="35"/>
      <c r="C404" s="35"/>
      <c r="D404" s="35">
        <v>4440</v>
      </c>
      <c r="E404" s="36" t="s">
        <v>266</v>
      </c>
      <c r="F404" s="51">
        <v>600</v>
      </c>
      <c r="G404" s="23">
        <v>580.03</v>
      </c>
      <c r="H404" s="23">
        <f t="shared" si="6"/>
        <v>96.67166666666667</v>
      </c>
    </row>
    <row r="405" spans="2:8" ht="12.75">
      <c r="B405" s="35"/>
      <c r="C405" s="35"/>
      <c r="D405" s="35">
        <v>4610</v>
      </c>
      <c r="E405" s="36" t="s">
        <v>248</v>
      </c>
      <c r="F405" s="51">
        <v>4000</v>
      </c>
      <c r="G405" s="23">
        <v>0</v>
      </c>
      <c r="H405" s="23">
        <f t="shared" si="6"/>
        <v>0</v>
      </c>
    </row>
    <row r="406" spans="2:8" ht="22.5">
      <c r="B406" s="35"/>
      <c r="C406" s="35"/>
      <c r="D406" s="35">
        <v>4700</v>
      </c>
      <c r="E406" s="36" t="s">
        <v>267</v>
      </c>
      <c r="F406" s="51">
        <v>250</v>
      </c>
      <c r="G406" s="23">
        <v>0</v>
      </c>
      <c r="H406" s="23">
        <f t="shared" si="6"/>
        <v>0</v>
      </c>
    </row>
    <row r="407" spans="2:8" ht="22.5">
      <c r="B407" s="35"/>
      <c r="C407" s="35"/>
      <c r="D407" s="35">
        <v>4740</v>
      </c>
      <c r="E407" s="36" t="s">
        <v>239</v>
      </c>
      <c r="F407" s="51">
        <v>160</v>
      </c>
      <c r="G407" s="23">
        <v>53.07</v>
      </c>
      <c r="H407" s="23">
        <f t="shared" si="6"/>
        <v>33.16875</v>
      </c>
    </row>
    <row r="408" spans="2:8" s="2" customFormat="1" ht="12.75">
      <c r="B408" s="42">
        <v>852</v>
      </c>
      <c r="C408" s="42"/>
      <c r="D408" s="42"/>
      <c r="E408" s="49" t="s">
        <v>169</v>
      </c>
      <c r="F408" s="50">
        <v>2018749</v>
      </c>
      <c r="G408" s="28">
        <f>G409+G411+G425+G427+G429+G433+G456+G460</f>
        <v>876705.7299999999</v>
      </c>
      <c r="H408" s="28">
        <f t="shared" si="6"/>
        <v>43.42816912850483</v>
      </c>
    </row>
    <row r="409" spans="2:8" ht="12.75">
      <c r="B409" s="35"/>
      <c r="C409" s="35">
        <v>85202</v>
      </c>
      <c r="D409" s="35"/>
      <c r="E409" s="36" t="s">
        <v>299</v>
      </c>
      <c r="F409" s="51">
        <v>52590</v>
      </c>
      <c r="G409" s="23">
        <f>G410</f>
        <v>27808.44</v>
      </c>
      <c r="H409" s="23">
        <f t="shared" si="6"/>
        <v>52.87780946948089</v>
      </c>
    </row>
    <row r="410" spans="2:8" ht="22.5">
      <c r="B410" s="35"/>
      <c r="C410" s="35"/>
      <c r="D410" s="35">
        <v>4330</v>
      </c>
      <c r="E410" s="36" t="s">
        <v>300</v>
      </c>
      <c r="F410" s="51">
        <v>52590</v>
      </c>
      <c r="G410" s="23">
        <v>27808.44</v>
      </c>
      <c r="H410" s="23">
        <f t="shared" si="6"/>
        <v>52.87780946948089</v>
      </c>
    </row>
    <row r="411" spans="2:8" ht="33.75">
      <c r="B411" s="35"/>
      <c r="C411" s="35">
        <v>85212</v>
      </c>
      <c r="D411" s="35"/>
      <c r="E411" s="36" t="s">
        <v>172</v>
      </c>
      <c r="F411" s="51">
        <v>1331400</v>
      </c>
      <c r="G411" s="23">
        <f>SUM(G412:G424)</f>
        <v>552443.98</v>
      </c>
      <c r="H411" s="23">
        <f t="shared" si="6"/>
        <v>41.49346402283311</v>
      </c>
    </row>
    <row r="412" spans="2:8" ht="12.75">
      <c r="B412" s="35"/>
      <c r="C412" s="35"/>
      <c r="D412" s="35">
        <v>3110</v>
      </c>
      <c r="E412" s="36" t="s">
        <v>301</v>
      </c>
      <c r="F412" s="51">
        <v>1280554</v>
      </c>
      <c r="G412" s="23">
        <v>525765.84</v>
      </c>
      <c r="H412" s="23">
        <f t="shared" si="6"/>
        <v>41.05768597029098</v>
      </c>
    </row>
    <row r="413" spans="2:8" ht="12.75">
      <c r="B413" s="35"/>
      <c r="C413" s="35"/>
      <c r="D413" s="35">
        <v>4010</v>
      </c>
      <c r="E413" s="36" t="s">
        <v>233</v>
      </c>
      <c r="F413" s="51">
        <v>24000</v>
      </c>
      <c r="G413" s="23">
        <v>10665.27</v>
      </c>
      <c r="H413" s="23">
        <f t="shared" si="6"/>
        <v>44.438625</v>
      </c>
    </row>
    <row r="414" spans="2:8" ht="12.75">
      <c r="B414" s="35"/>
      <c r="C414" s="35"/>
      <c r="D414" s="35">
        <v>4110</v>
      </c>
      <c r="E414" s="36" t="s">
        <v>234</v>
      </c>
      <c r="F414" s="51">
        <v>16646</v>
      </c>
      <c r="G414" s="23">
        <v>8756.5</v>
      </c>
      <c r="H414" s="23">
        <f t="shared" si="6"/>
        <v>52.60422924426289</v>
      </c>
    </row>
    <row r="415" spans="2:8" ht="12.75">
      <c r="B415" s="35"/>
      <c r="C415" s="35"/>
      <c r="D415" s="35">
        <v>4120</v>
      </c>
      <c r="E415" s="36" t="s">
        <v>235</v>
      </c>
      <c r="F415" s="51">
        <v>588</v>
      </c>
      <c r="G415" s="23">
        <v>372.64</v>
      </c>
      <c r="H415" s="23">
        <f t="shared" si="6"/>
        <v>63.374149659863946</v>
      </c>
    </row>
    <row r="416" spans="2:8" ht="12.75">
      <c r="B416" s="35"/>
      <c r="C416" s="35"/>
      <c r="D416" s="35">
        <v>4210</v>
      </c>
      <c r="E416" s="36" t="s">
        <v>236</v>
      </c>
      <c r="F416" s="51">
        <v>607</v>
      </c>
      <c r="G416" s="23">
        <v>12.64</v>
      </c>
      <c r="H416" s="23">
        <f t="shared" si="6"/>
        <v>2.0823723228995057</v>
      </c>
    </row>
    <row r="417" spans="2:8" ht="12.75">
      <c r="B417" s="35"/>
      <c r="C417" s="35"/>
      <c r="D417" s="35">
        <v>4260</v>
      </c>
      <c r="E417" s="36" t="s">
        <v>260</v>
      </c>
      <c r="F417" s="51">
        <v>1390</v>
      </c>
      <c r="G417" s="23">
        <v>1049.45</v>
      </c>
      <c r="H417" s="23">
        <f t="shared" si="6"/>
        <v>75.5</v>
      </c>
    </row>
    <row r="418" spans="2:8" ht="12.75">
      <c r="B418" s="35"/>
      <c r="C418" s="35"/>
      <c r="D418" s="35">
        <v>4300</v>
      </c>
      <c r="E418" s="36" t="s">
        <v>237</v>
      </c>
      <c r="F418" s="51">
        <v>2905</v>
      </c>
      <c r="G418" s="23">
        <v>2562.94</v>
      </c>
      <c r="H418" s="23">
        <f t="shared" si="6"/>
        <v>88.22512908777969</v>
      </c>
    </row>
    <row r="419" spans="2:8" ht="22.5">
      <c r="B419" s="35"/>
      <c r="C419" s="35"/>
      <c r="D419" s="35">
        <v>4370</v>
      </c>
      <c r="E419" s="36" t="s">
        <v>264</v>
      </c>
      <c r="F419" s="51">
        <v>1800</v>
      </c>
      <c r="G419" s="23">
        <v>859.49</v>
      </c>
      <c r="H419" s="23">
        <f t="shared" si="6"/>
        <v>47.74944444444444</v>
      </c>
    </row>
    <row r="420" spans="2:8" ht="12.75">
      <c r="B420" s="35"/>
      <c r="C420" s="35"/>
      <c r="D420" s="35">
        <v>4410</v>
      </c>
      <c r="E420" s="36" t="s">
        <v>254</v>
      </c>
      <c r="F420" s="51">
        <v>200</v>
      </c>
      <c r="G420" s="23">
        <v>86.29</v>
      </c>
      <c r="H420" s="23">
        <f t="shared" si="6"/>
        <v>43.145</v>
      </c>
    </row>
    <row r="421" spans="2:8" ht="12.75">
      <c r="B421" s="35"/>
      <c r="C421" s="35"/>
      <c r="D421" s="35">
        <v>4440</v>
      </c>
      <c r="E421" s="36" t="s">
        <v>266</v>
      </c>
      <c r="F421" s="51">
        <v>1197</v>
      </c>
      <c r="G421" s="23">
        <v>1000.04</v>
      </c>
      <c r="H421" s="23">
        <f t="shared" si="6"/>
        <v>83.54553049289892</v>
      </c>
    </row>
    <row r="422" spans="2:8" ht="22.5">
      <c r="B422" s="35"/>
      <c r="C422" s="35"/>
      <c r="D422" s="35">
        <v>4700</v>
      </c>
      <c r="E422" s="36" t="s">
        <v>267</v>
      </c>
      <c r="F422" s="51">
        <v>520</v>
      </c>
      <c r="G422" s="23">
        <v>520</v>
      </c>
      <c r="H422" s="23">
        <f t="shared" si="6"/>
        <v>100</v>
      </c>
    </row>
    <row r="423" spans="2:8" ht="22.5">
      <c r="B423" s="35"/>
      <c r="C423" s="35"/>
      <c r="D423" s="35">
        <v>4740</v>
      </c>
      <c r="E423" s="36" t="s">
        <v>239</v>
      </c>
      <c r="F423" s="51">
        <v>200</v>
      </c>
      <c r="G423" s="23">
        <v>0</v>
      </c>
      <c r="H423" s="23">
        <f t="shared" si="6"/>
        <v>0</v>
      </c>
    </row>
    <row r="424" spans="2:8" ht="12.75">
      <c r="B424" s="35"/>
      <c r="C424" s="35"/>
      <c r="D424" s="35">
        <v>4750</v>
      </c>
      <c r="E424" s="36" t="s">
        <v>240</v>
      </c>
      <c r="F424" s="51">
        <v>793</v>
      </c>
      <c r="G424" s="23">
        <v>792.88</v>
      </c>
      <c r="H424" s="23">
        <f t="shared" si="6"/>
        <v>99.98486759142497</v>
      </c>
    </row>
    <row r="425" spans="2:8" ht="45">
      <c r="B425" s="35"/>
      <c r="C425" s="35">
        <v>85213</v>
      </c>
      <c r="D425" s="35"/>
      <c r="E425" s="36" t="s">
        <v>175</v>
      </c>
      <c r="F425" s="51">
        <v>2800</v>
      </c>
      <c r="G425" s="23">
        <f>SUM(G426)</f>
        <v>1355.99</v>
      </c>
      <c r="H425" s="23">
        <f t="shared" si="6"/>
        <v>48.42821428571428</v>
      </c>
    </row>
    <row r="426" spans="2:8" ht="12.75">
      <c r="B426" s="35"/>
      <c r="C426" s="35"/>
      <c r="D426" s="35">
        <v>4130</v>
      </c>
      <c r="E426" s="36" t="s">
        <v>302</v>
      </c>
      <c r="F426" s="51">
        <v>2800</v>
      </c>
      <c r="G426" s="23">
        <v>1355.99</v>
      </c>
      <c r="H426" s="23">
        <f t="shared" si="6"/>
        <v>48.42821428571428</v>
      </c>
    </row>
    <row r="427" spans="2:8" ht="22.5">
      <c r="B427" s="35"/>
      <c r="C427" s="35">
        <v>85214</v>
      </c>
      <c r="D427" s="35"/>
      <c r="E427" s="36" t="s">
        <v>178</v>
      </c>
      <c r="F427" s="51">
        <v>168750</v>
      </c>
      <c r="G427" s="23">
        <f>G428</f>
        <v>80349.65</v>
      </c>
      <c r="H427" s="23">
        <f t="shared" si="6"/>
        <v>47.614607407407405</v>
      </c>
    </row>
    <row r="428" spans="2:8" ht="12.75">
      <c r="B428" s="35"/>
      <c r="C428" s="35"/>
      <c r="D428" s="35">
        <v>3110</v>
      </c>
      <c r="E428" s="36" t="s">
        <v>301</v>
      </c>
      <c r="F428" s="51">
        <v>168750</v>
      </c>
      <c r="G428" s="23">
        <v>80349.65</v>
      </c>
      <c r="H428" s="23">
        <f t="shared" si="6"/>
        <v>47.614607407407405</v>
      </c>
    </row>
    <row r="429" spans="2:8" ht="12.75">
      <c r="B429" s="35"/>
      <c r="C429" s="35">
        <v>85215</v>
      </c>
      <c r="D429" s="35"/>
      <c r="E429" s="36" t="s">
        <v>303</v>
      </c>
      <c r="F429" s="51">
        <v>55550</v>
      </c>
      <c r="G429" s="23">
        <f>SUM(G430:G432)</f>
        <v>20031.36</v>
      </c>
      <c r="H429" s="23">
        <f t="shared" si="6"/>
        <v>36.06005400540054</v>
      </c>
    </row>
    <row r="430" spans="2:8" ht="12.75">
      <c r="B430" s="35"/>
      <c r="C430" s="35"/>
      <c r="D430" s="35">
        <v>3110</v>
      </c>
      <c r="E430" s="36" t="s">
        <v>301</v>
      </c>
      <c r="F430" s="51">
        <v>53800</v>
      </c>
      <c r="G430" s="23">
        <v>19291.36</v>
      </c>
      <c r="H430" s="23">
        <f t="shared" si="6"/>
        <v>35.85754646840149</v>
      </c>
    </row>
    <row r="431" spans="2:8" ht="12.75">
      <c r="B431" s="35"/>
      <c r="C431" s="35"/>
      <c r="D431" s="35">
        <v>4300</v>
      </c>
      <c r="E431" s="36" t="s">
        <v>237</v>
      </c>
      <c r="F431" s="51">
        <v>1100</v>
      </c>
      <c r="G431" s="23">
        <v>93.4</v>
      </c>
      <c r="H431" s="23">
        <f t="shared" si="6"/>
        <v>8.49090909090909</v>
      </c>
    </row>
    <row r="432" spans="2:8" ht="12.75">
      <c r="B432" s="35"/>
      <c r="C432" s="35"/>
      <c r="D432" s="35">
        <v>4750</v>
      </c>
      <c r="E432" s="36" t="s">
        <v>240</v>
      </c>
      <c r="F432" s="51">
        <v>650</v>
      </c>
      <c r="G432" s="23">
        <v>646.6</v>
      </c>
      <c r="H432" s="23">
        <f t="shared" si="6"/>
        <v>99.47692307692307</v>
      </c>
    </row>
    <row r="433" spans="2:8" ht="12.75">
      <c r="B433" s="35"/>
      <c r="C433" s="35">
        <v>85219</v>
      </c>
      <c r="D433" s="35"/>
      <c r="E433" s="36" t="s">
        <v>183</v>
      </c>
      <c r="F433" s="51">
        <v>344553</v>
      </c>
      <c r="G433" s="23">
        <f>SUM(G434:G455)</f>
        <v>168101.34</v>
      </c>
      <c r="H433" s="23">
        <f t="shared" si="6"/>
        <v>48.78823867445647</v>
      </c>
    </row>
    <row r="434" spans="2:8" ht="12.75">
      <c r="B434" s="35"/>
      <c r="C434" s="35"/>
      <c r="D434" s="35">
        <v>3020</v>
      </c>
      <c r="E434" s="36" t="s">
        <v>257</v>
      </c>
      <c r="F434" s="51">
        <v>1180</v>
      </c>
      <c r="G434" s="23">
        <v>60.68</v>
      </c>
      <c r="H434" s="23">
        <f t="shared" si="6"/>
        <v>5.142372881355932</v>
      </c>
    </row>
    <row r="435" spans="2:8" ht="12.75">
      <c r="B435" s="35"/>
      <c r="C435" s="35"/>
      <c r="D435" s="35">
        <v>4010</v>
      </c>
      <c r="E435" s="36" t="s">
        <v>233</v>
      </c>
      <c r="F435" s="51">
        <v>241760</v>
      </c>
      <c r="G435" s="23">
        <v>103256.23</v>
      </c>
      <c r="H435" s="23">
        <f t="shared" si="6"/>
        <v>42.71022088021178</v>
      </c>
    </row>
    <row r="436" spans="2:8" ht="12.75">
      <c r="B436" s="35"/>
      <c r="C436" s="35"/>
      <c r="D436" s="35">
        <v>4040</v>
      </c>
      <c r="E436" s="36" t="s">
        <v>258</v>
      </c>
      <c r="F436" s="51">
        <v>14575</v>
      </c>
      <c r="G436" s="23">
        <v>14568.77</v>
      </c>
      <c r="H436" s="23">
        <f t="shared" si="6"/>
        <v>99.95725557461407</v>
      </c>
    </row>
    <row r="437" spans="2:8" ht="12.75">
      <c r="B437" s="35"/>
      <c r="C437" s="35"/>
      <c r="D437" s="35">
        <v>4110</v>
      </c>
      <c r="E437" s="36" t="s">
        <v>234</v>
      </c>
      <c r="F437" s="51">
        <v>35980</v>
      </c>
      <c r="G437" s="23">
        <v>17666.31</v>
      </c>
      <c r="H437" s="23">
        <f t="shared" si="6"/>
        <v>49.10036131183992</v>
      </c>
    </row>
    <row r="438" spans="2:8" ht="12.75">
      <c r="B438" s="35"/>
      <c r="C438" s="35"/>
      <c r="D438" s="35">
        <v>4120</v>
      </c>
      <c r="E438" s="36" t="s">
        <v>235</v>
      </c>
      <c r="F438" s="51">
        <v>5490</v>
      </c>
      <c r="G438" s="23">
        <v>2712.36</v>
      </c>
      <c r="H438" s="23">
        <f t="shared" si="6"/>
        <v>49.405464480874315</v>
      </c>
    </row>
    <row r="439" spans="2:8" ht="12.75">
      <c r="B439" s="35"/>
      <c r="C439" s="35"/>
      <c r="D439" s="35">
        <v>4170</v>
      </c>
      <c r="E439" s="36" t="s">
        <v>259</v>
      </c>
      <c r="F439" s="51">
        <v>1100</v>
      </c>
      <c r="G439" s="23">
        <v>600</v>
      </c>
      <c r="H439" s="23">
        <f t="shared" si="6"/>
        <v>54.54545454545455</v>
      </c>
    </row>
    <row r="440" spans="2:8" ht="12.75">
      <c r="B440" s="35"/>
      <c r="C440" s="35"/>
      <c r="D440" s="35">
        <v>4210</v>
      </c>
      <c r="E440" s="36" t="s">
        <v>236</v>
      </c>
      <c r="F440" s="51">
        <v>9120</v>
      </c>
      <c r="G440" s="23">
        <v>6811.44</v>
      </c>
      <c r="H440" s="23">
        <f t="shared" si="6"/>
        <v>74.68684210526315</v>
      </c>
    </row>
    <row r="441" spans="2:8" ht="12.75">
      <c r="B441" s="35"/>
      <c r="C441" s="35"/>
      <c r="D441" s="35">
        <v>4260</v>
      </c>
      <c r="E441" s="36" t="s">
        <v>260</v>
      </c>
      <c r="F441" s="51">
        <v>7430</v>
      </c>
      <c r="G441" s="23">
        <v>5540.29</v>
      </c>
      <c r="H441" s="23">
        <f t="shared" si="6"/>
        <v>74.5664872139973</v>
      </c>
    </row>
    <row r="442" spans="2:8" ht="12.75">
      <c r="B442" s="35"/>
      <c r="C442" s="35"/>
      <c r="D442" s="35">
        <v>4270</v>
      </c>
      <c r="E442" s="36" t="s">
        <v>247</v>
      </c>
      <c r="F442" s="51">
        <v>600</v>
      </c>
      <c r="G442" s="23">
        <v>159.25</v>
      </c>
      <c r="H442" s="23">
        <f t="shared" si="6"/>
        <v>26.541666666666668</v>
      </c>
    </row>
    <row r="443" spans="2:8" ht="12.75">
      <c r="B443" s="35"/>
      <c r="C443" s="35"/>
      <c r="D443" s="35">
        <v>4280</v>
      </c>
      <c r="E443" s="36" t="s">
        <v>261</v>
      </c>
      <c r="F443" s="51">
        <v>410</v>
      </c>
      <c r="G443" s="23">
        <v>158</v>
      </c>
      <c r="H443" s="23">
        <f t="shared" si="6"/>
        <v>38.53658536585366</v>
      </c>
    </row>
    <row r="444" spans="2:8" ht="12.75">
      <c r="B444" s="35"/>
      <c r="C444" s="35"/>
      <c r="D444" s="35">
        <v>4300</v>
      </c>
      <c r="E444" s="36" t="s">
        <v>237</v>
      </c>
      <c r="F444" s="51">
        <v>3640</v>
      </c>
      <c r="G444" s="23">
        <v>2865.19</v>
      </c>
      <c r="H444" s="23">
        <f t="shared" si="6"/>
        <v>78.71401098901099</v>
      </c>
    </row>
    <row r="445" spans="2:8" ht="12.75">
      <c r="B445" s="35"/>
      <c r="C445" s="35"/>
      <c r="D445" s="35">
        <v>4350</v>
      </c>
      <c r="E445" s="36" t="s">
        <v>262</v>
      </c>
      <c r="F445" s="51">
        <v>2260</v>
      </c>
      <c r="G445" s="23">
        <v>695.4</v>
      </c>
      <c r="H445" s="23">
        <f t="shared" si="6"/>
        <v>30.76991150442478</v>
      </c>
    </row>
    <row r="446" spans="2:8" ht="22.5">
      <c r="B446" s="35"/>
      <c r="C446" s="35"/>
      <c r="D446" s="35">
        <v>4360</v>
      </c>
      <c r="E446" s="36" t="s">
        <v>263</v>
      </c>
      <c r="F446" s="51">
        <v>260</v>
      </c>
      <c r="G446" s="23">
        <v>0</v>
      </c>
      <c r="H446" s="23">
        <f t="shared" si="6"/>
        <v>0</v>
      </c>
    </row>
    <row r="447" spans="2:8" ht="22.5">
      <c r="B447" s="35"/>
      <c r="C447" s="35"/>
      <c r="D447" s="35">
        <v>4370</v>
      </c>
      <c r="E447" s="36" t="s">
        <v>264</v>
      </c>
      <c r="F447" s="51">
        <v>3790</v>
      </c>
      <c r="G447" s="23">
        <v>2288.97</v>
      </c>
      <c r="H447" s="23">
        <f t="shared" si="6"/>
        <v>60.39498680738785</v>
      </c>
    </row>
    <row r="448" spans="2:8" ht="12.75">
      <c r="B448" s="35"/>
      <c r="C448" s="35"/>
      <c r="D448" s="35">
        <v>4410</v>
      </c>
      <c r="E448" s="36" t="s">
        <v>254</v>
      </c>
      <c r="F448" s="51">
        <v>3460</v>
      </c>
      <c r="G448" s="23">
        <v>1836.23</v>
      </c>
      <c r="H448" s="23">
        <f t="shared" si="6"/>
        <v>53.07023121387283</v>
      </c>
    </row>
    <row r="449" spans="2:8" ht="12.75">
      <c r="B449" s="35"/>
      <c r="C449" s="35"/>
      <c r="D449" s="35">
        <v>4430</v>
      </c>
      <c r="E449" s="36" t="s">
        <v>238</v>
      </c>
      <c r="F449" s="51">
        <v>460</v>
      </c>
      <c r="G449" s="23">
        <v>178</v>
      </c>
      <c r="H449" s="23">
        <f t="shared" si="6"/>
        <v>38.69565217391305</v>
      </c>
    </row>
    <row r="450" spans="2:8" ht="12.75">
      <c r="B450" s="35"/>
      <c r="C450" s="35"/>
      <c r="D450" s="35">
        <v>4440</v>
      </c>
      <c r="E450" s="36" t="s">
        <v>266</v>
      </c>
      <c r="F450" s="51">
        <v>5718</v>
      </c>
      <c r="G450" s="23">
        <v>5250.01</v>
      </c>
      <c r="H450" s="23">
        <f t="shared" si="6"/>
        <v>91.8154949282966</v>
      </c>
    </row>
    <row r="451" spans="2:8" ht="12.75">
      <c r="B451" s="35"/>
      <c r="C451" s="35"/>
      <c r="D451" s="35">
        <v>4610</v>
      </c>
      <c r="E451" s="36" t="s">
        <v>248</v>
      </c>
      <c r="F451" s="51">
        <v>100</v>
      </c>
      <c r="G451" s="23">
        <v>0</v>
      </c>
      <c r="H451" s="23">
        <f t="shared" si="6"/>
        <v>0</v>
      </c>
    </row>
    <row r="452" spans="2:8" ht="22.5">
      <c r="B452" s="35"/>
      <c r="C452" s="35"/>
      <c r="D452" s="35">
        <v>4700</v>
      </c>
      <c r="E452" s="36" t="s">
        <v>267</v>
      </c>
      <c r="F452" s="51">
        <v>1980</v>
      </c>
      <c r="G452" s="23">
        <v>1182.33</v>
      </c>
      <c r="H452" s="23">
        <f t="shared" si="6"/>
        <v>59.71363636363636</v>
      </c>
    </row>
    <row r="453" spans="2:8" ht="22.5">
      <c r="B453" s="35"/>
      <c r="C453" s="35"/>
      <c r="D453" s="35">
        <v>4740</v>
      </c>
      <c r="E453" s="36" t="s">
        <v>239</v>
      </c>
      <c r="F453" s="51">
        <v>770</v>
      </c>
      <c r="G453" s="23">
        <v>0</v>
      </c>
      <c r="H453" s="23">
        <f aca="true" t="shared" si="7" ref="H453:H513">G453*100/F453</f>
        <v>0</v>
      </c>
    </row>
    <row r="454" spans="2:8" ht="12.75">
      <c r="B454" s="35"/>
      <c r="C454" s="35"/>
      <c r="D454" s="35">
        <v>4750</v>
      </c>
      <c r="E454" s="36" t="s">
        <v>240</v>
      </c>
      <c r="F454" s="51">
        <v>2340</v>
      </c>
      <c r="G454" s="23">
        <v>2271.88</v>
      </c>
      <c r="H454" s="23">
        <f t="shared" si="7"/>
        <v>97.08888888888889</v>
      </c>
    </row>
    <row r="455" spans="2:8" ht="12.75">
      <c r="B455" s="35"/>
      <c r="C455" s="35"/>
      <c r="D455" s="35">
        <v>6060</v>
      </c>
      <c r="E455" s="36" t="s">
        <v>230</v>
      </c>
      <c r="F455" s="51">
        <v>2130</v>
      </c>
      <c r="G455" s="23">
        <v>0</v>
      </c>
      <c r="H455" s="23">
        <f t="shared" si="7"/>
        <v>0</v>
      </c>
    </row>
    <row r="456" spans="2:8" ht="12.75">
      <c r="B456" s="35"/>
      <c r="C456" s="35">
        <v>85228</v>
      </c>
      <c r="D456" s="35"/>
      <c r="E456" s="36" t="s">
        <v>304</v>
      </c>
      <c r="F456" s="51">
        <v>9410</v>
      </c>
      <c r="G456" s="23">
        <f>SUM(G457:G459)</f>
        <v>0</v>
      </c>
      <c r="H456" s="23">
        <f t="shared" si="7"/>
        <v>0</v>
      </c>
    </row>
    <row r="457" spans="2:8" ht="12.75">
      <c r="B457" s="35"/>
      <c r="C457" s="35"/>
      <c r="D457" s="35">
        <v>4110</v>
      </c>
      <c r="E457" s="36" t="s">
        <v>234</v>
      </c>
      <c r="F457" s="51">
        <v>1160</v>
      </c>
      <c r="G457" s="23">
        <v>0</v>
      </c>
      <c r="H457" s="23">
        <f t="shared" si="7"/>
        <v>0</v>
      </c>
    </row>
    <row r="458" spans="2:8" ht="12.75">
      <c r="B458" s="35"/>
      <c r="C458" s="35"/>
      <c r="D458" s="35">
        <v>4120</v>
      </c>
      <c r="E458" s="36" t="s">
        <v>235</v>
      </c>
      <c r="F458" s="51">
        <v>100</v>
      </c>
      <c r="G458" s="23">
        <v>0</v>
      </c>
      <c r="H458" s="23">
        <f t="shared" si="7"/>
        <v>0</v>
      </c>
    </row>
    <row r="459" spans="2:8" ht="12.75">
      <c r="B459" s="35"/>
      <c r="C459" s="35"/>
      <c r="D459" s="35">
        <v>4170</v>
      </c>
      <c r="E459" s="36" t="s">
        <v>259</v>
      </c>
      <c r="F459" s="51">
        <v>8150</v>
      </c>
      <c r="G459" s="23">
        <v>0</v>
      </c>
      <c r="H459" s="23">
        <f t="shared" si="7"/>
        <v>0</v>
      </c>
    </row>
    <row r="460" spans="2:8" ht="12.75">
      <c r="B460" s="35"/>
      <c r="C460" s="35">
        <v>85295</v>
      </c>
      <c r="D460" s="35"/>
      <c r="E460" s="36" t="s">
        <v>6</v>
      </c>
      <c r="F460" s="51">
        <v>53696</v>
      </c>
      <c r="G460" s="23">
        <f>SUM(G461:G463)</f>
        <v>26614.97</v>
      </c>
      <c r="H460" s="23">
        <f t="shared" si="7"/>
        <v>49.566019815256254</v>
      </c>
    </row>
    <row r="461" spans="2:8" ht="12.75">
      <c r="B461" s="35"/>
      <c r="C461" s="35"/>
      <c r="D461" s="35">
        <v>3110</v>
      </c>
      <c r="E461" s="36" t="s">
        <v>301</v>
      </c>
      <c r="F461" s="51">
        <v>45267</v>
      </c>
      <c r="G461" s="23">
        <v>23488</v>
      </c>
      <c r="H461" s="23">
        <f t="shared" si="7"/>
        <v>51.887688603176706</v>
      </c>
    </row>
    <row r="462" spans="2:8" ht="12.75">
      <c r="B462" s="35"/>
      <c r="C462" s="35"/>
      <c r="D462" s="35">
        <v>4210</v>
      </c>
      <c r="E462" s="36" t="s">
        <v>236</v>
      </c>
      <c r="F462" s="51">
        <v>900</v>
      </c>
      <c r="G462" s="23">
        <v>0</v>
      </c>
      <c r="H462" s="23">
        <f t="shared" si="7"/>
        <v>0</v>
      </c>
    </row>
    <row r="463" spans="2:8" ht="12.75">
      <c r="B463" s="35"/>
      <c r="C463" s="35"/>
      <c r="D463" s="35">
        <v>4300</v>
      </c>
      <c r="E463" s="36" t="s">
        <v>237</v>
      </c>
      <c r="F463" s="51">
        <v>7529</v>
      </c>
      <c r="G463" s="23">
        <v>3126.97</v>
      </c>
      <c r="H463" s="23">
        <f t="shared" si="7"/>
        <v>41.53234161243193</v>
      </c>
    </row>
    <row r="464" spans="2:8" s="2" customFormat="1" ht="12.75">
      <c r="B464" s="42">
        <v>853</v>
      </c>
      <c r="C464" s="42"/>
      <c r="D464" s="42"/>
      <c r="E464" s="49" t="s">
        <v>191</v>
      </c>
      <c r="F464" s="50">
        <v>49313</v>
      </c>
      <c r="G464" s="28">
        <f>G465+G467</f>
        <v>996</v>
      </c>
      <c r="H464" s="28">
        <f t="shared" si="7"/>
        <v>2.019751384016385</v>
      </c>
    </row>
    <row r="465" spans="2:8" ht="12.75">
      <c r="B465" s="35"/>
      <c r="C465" s="35">
        <v>85311</v>
      </c>
      <c r="D465" s="35"/>
      <c r="E465" s="36" t="s">
        <v>305</v>
      </c>
      <c r="F465" s="51">
        <v>12450</v>
      </c>
      <c r="G465" s="23">
        <f>G466</f>
        <v>996</v>
      </c>
      <c r="H465" s="23">
        <f t="shared" si="7"/>
        <v>8</v>
      </c>
    </row>
    <row r="466" spans="2:8" ht="12.75">
      <c r="B466" s="35"/>
      <c r="C466" s="35"/>
      <c r="D466" s="35">
        <v>4300</v>
      </c>
      <c r="E466" s="36" t="s">
        <v>237</v>
      </c>
      <c r="F466" s="51">
        <v>12450</v>
      </c>
      <c r="G466" s="23">
        <v>996</v>
      </c>
      <c r="H466" s="23">
        <f t="shared" si="7"/>
        <v>8</v>
      </c>
    </row>
    <row r="467" spans="2:8" ht="12.75">
      <c r="B467" s="35"/>
      <c r="C467" s="35">
        <v>85395</v>
      </c>
      <c r="D467" s="35"/>
      <c r="E467" s="36" t="s">
        <v>6</v>
      </c>
      <c r="F467" s="51">
        <v>36863</v>
      </c>
      <c r="G467" s="23">
        <f>SUM(G468:G475)</f>
        <v>0</v>
      </c>
      <c r="H467" s="23">
        <f t="shared" si="7"/>
        <v>0</v>
      </c>
    </row>
    <row r="468" spans="2:8" ht="12.75">
      <c r="B468" s="35"/>
      <c r="C468" s="35"/>
      <c r="D468" s="35">
        <v>3119</v>
      </c>
      <c r="E468" s="36" t="s">
        <v>301</v>
      </c>
      <c r="F468" s="51">
        <v>3871</v>
      </c>
      <c r="G468" s="23">
        <v>0</v>
      </c>
      <c r="H468" s="23">
        <f t="shared" si="7"/>
        <v>0</v>
      </c>
    </row>
    <row r="469" spans="2:8" ht="12.75">
      <c r="B469" s="35"/>
      <c r="C469" s="35"/>
      <c r="D469" s="35">
        <v>4018</v>
      </c>
      <c r="E469" s="36" t="s">
        <v>233</v>
      </c>
      <c r="F469" s="51">
        <v>6364</v>
      </c>
      <c r="G469" s="23">
        <v>0</v>
      </c>
      <c r="H469" s="23">
        <f t="shared" si="7"/>
        <v>0</v>
      </c>
    </row>
    <row r="470" spans="2:8" ht="12.75">
      <c r="B470" s="35"/>
      <c r="C470" s="35"/>
      <c r="D470" s="35">
        <v>4118</v>
      </c>
      <c r="E470" s="36" t="s">
        <v>234</v>
      </c>
      <c r="F470" s="51">
        <v>1241</v>
      </c>
      <c r="G470" s="23">
        <v>0</v>
      </c>
      <c r="H470" s="23">
        <f t="shared" si="7"/>
        <v>0</v>
      </c>
    </row>
    <row r="471" spans="2:8" ht="12.75">
      <c r="B471" s="35"/>
      <c r="C471" s="35"/>
      <c r="D471" s="35">
        <v>4128</v>
      </c>
      <c r="E471" s="36" t="s">
        <v>235</v>
      </c>
      <c r="F471" s="51">
        <v>191</v>
      </c>
      <c r="G471" s="23">
        <v>0</v>
      </c>
      <c r="H471" s="23">
        <f t="shared" si="7"/>
        <v>0</v>
      </c>
    </row>
    <row r="472" spans="2:8" ht="12.75">
      <c r="B472" s="35"/>
      <c r="C472" s="35"/>
      <c r="D472" s="35">
        <v>4178</v>
      </c>
      <c r="E472" s="36" t="s">
        <v>259</v>
      </c>
      <c r="F472" s="51">
        <v>600</v>
      </c>
      <c r="G472" s="23">
        <v>0</v>
      </c>
      <c r="H472" s="23">
        <f t="shared" si="7"/>
        <v>0</v>
      </c>
    </row>
    <row r="473" spans="2:8" ht="12.75">
      <c r="B473" s="35"/>
      <c r="C473" s="35"/>
      <c r="D473" s="35">
        <v>4218</v>
      </c>
      <c r="E473" s="36" t="s">
        <v>236</v>
      </c>
      <c r="F473" s="51">
        <v>528</v>
      </c>
      <c r="G473" s="23">
        <v>0</v>
      </c>
      <c r="H473" s="23">
        <f t="shared" si="7"/>
        <v>0</v>
      </c>
    </row>
    <row r="474" spans="2:8" ht="12.75">
      <c r="B474" s="35"/>
      <c r="C474" s="35"/>
      <c r="D474" s="35">
        <v>4308</v>
      </c>
      <c r="E474" s="36" t="s">
        <v>237</v>
      </c>
      <c r="F474" s="51">
        <v>22409</v>
      </c>
      <c r="G474" s="23">
        <v>0</v>
      </c>
      <c r="H474" s="23">
        <f t="shared" si="7"/>
        <v>0</v>
      </c>
    </row>
    <row r="475" spans="2:8" ht="12.75">
      <c r="B475" s="35"/>
      <c r="C475" s="35"/>
      <c r="D475" s="35">
        <v>4309</v>
      </c>
      <c r="E475" s="36" t="s">
        <v>237</v>
      </c>
      <c r="F475" s="51">
        <v>1659</v>
      </c>
      <c r="G475" s="23">
        <v>0</v>
      </c>
      <c r="H475" s="23">
        <f t="shared" si="7"/>
        <v>0</v>
      </c>
    </row>
    <row r="476" spans="2:8" s="2" customFormat="1" ht="12.75">
      <c r="B476" s="42">
        <v>854</v>
      </c>
      <c r="C476" s="42"/>
      <c r="D476" s="42"/>
      <c r="E476" s="49" t="s">
        <v>200</v>
      </c>
      <c r="F476" s="50">
        <v>137687</v>
      </c>
      <c r="G476" s="28">
        <f>G477+G488+G491</f>
        <v>67169.13</v>
      </c>
      <c r="H476" s="28">
        <f t="shared" si="7"/>
        <v>48.78393021853915</v>
      </c>
    </row>
    <row r="477" spans="2:8" ht="12.75">
      <c r="B477" s="35"/>
      <c r="C477" s="35">
        <v>85401</v>
      </c>
      <c r="D477" s="35"/>
      <c r="E477" s="36" t="s">
        <v>306</v>
      </c>
      <c r="F477" s="51">
        <v>90680</v>
      </c>
      <c r="G477" s="23">
        <f>SUM(G478:G487)</f>
        <v>41825.130000000005</v>
      </c>
      <c r="H477" s="23">
        <f t="shared" si="7"/>
        <v>46.123875165416855</v>
      </c>
    </row>
    <row r="478" spans="2:8" ht="12.75">
      <c r="B478" s="35"/>
      <c r="C478" s="35"/>
      <c r="D478" s="35">
        <v>3020</v>
      </c>
      <c r="E478" s="36" t="s">
        <v>257</v>
      </c>
      <c r="F478" s="51">
        <v>4200</v>
      </c>
      <c r="G478" s="23">
        <v>1987.2</v>
      </c>
      <c r="H478" s="23">
        <f t="shared" si="7"/>
        <v>47.31428571428572</v>
      </c>
    </row>
    <row r="479" spans="2:8" ht="12.75">
      <c r="B479" s="35"/>
      <c r="C479" s="35"/>
      <c r="D479" s="35">
        <v>4010</v>
      </c>
      <c r="E479" s="36" t="s">
        <v>233</v>
      </c>
      <c r="F479" s="51">
        <v>60400</v>
      </c>
      <c r="G479" s="23">
        <v>27603.18</v>
      </c>
      <c r="H479" s="23">
        <f t="shared" si="7"/>
        <v>45.700629139072845</v>
      </c>
    </row>
    <row r="480" spans="2:8" ht="12.75">
      <c r="B480" s="35"/>
      <c r="C480" s="35"/>
      <c r="D480" s="35">
        <v>4040</v>
      </c>
      <c r="E480" s="36" t="s">
        <v>258</v>
      </c>
      <c r="F480" s="51">
        <v>2590</v>
      </c>
      <c r="G480" s="23">
        <v>2309.76</v>
      </c>
      <c r="H480" s="23">
        <f t="shared" si="7"/>
        <v>89.17992277992279</v>
      </c>
    </row>
    <row r="481" spans="2:8" ht="12.75">
      <c r="B481" s="35"/>
      <c r="C481" s="35"/>
      <c r="D481" s="35">
        <v>4110</v>
      </c>
      <c r="E481" s="36" t="s">
        <v>234</v>
      </c>
      <c r="F481" s="51">
        <v>10380</v>
      </c>
      <c r="G481" s="23">
        <v>4710.66</v>
      </c>
      <c r="H481" s="23">
        <f t="shared" si="7"/>
        <v>45.382080924855494</v>
      </c>
    </row>
    <row r="482" spans="2:8" ht="12.75">
      <c r="B482" s="35"/>
      <c r="C482" s="35"/>
      <c r="D482" s="35">
        <v>4120</v>
      </c>
      <c r="E482" s="36" t="s">
        <v>235</v>
      </c>
      <c r="F482" s="51">
        <v>1640</v>
      </c>
      <c r="G482" s="23">
        <v>755.05</v>
      </c>
      <c r="H482" s="23">
        <f t="shared" si="7"/>
        <v>46.03963414634146</v>
      </c>
    </row>
    <row r="483" spans="2:8" ht="22.5">
      <c r="B483" s="35"/>
      <c r="C483" s="35"/>
      <c r="D483" s="35">
        <v>4140</v>
      </c>
      <c r="E483" s="36" t="s">
        <v>285</v>
      </c>
      <c r="F483" s="51">
        <v>630</v>
      </c>
      <c r="G483" s="23">
        <v>0</v>
      </c>
      <c r="H483" s="23">
        <f t="shared" si="7"/>
        <v>0</v>
      </c>
    </row>
    <row r="484" spans="2:8" ht="12.75">
      <c r="B484" s="35"/>
      <c r="C484" s="35"/>
      <c r="D484" s="35">
        <v>4210</v>
      </c>
      <c r="E484" s="36" t="s">
        <v>236</v>
      </c>
      <c r="F484" s="51">
        <v>3000</v>
      </c>
      <c r="G484" s="23">
        <v>231.28</v>
      </c>
      <c r="H484" s="23">
        <f t="shared" si="7"/>
        <v>7.709333333333333</v>
      </c>
    </row>
    <row r="485" spans="2:8" ht="12.75">
      <c r="B485" s="35"/>
      <c r="C485" s="35"/>
      <c r="D485" s="35">
        <v>4300</v>
      </c>
      <c r="E485" s="36" t="s">
        <v>237</v>
      </c>
      <c r="F485" s="51">
        <v>2000</v>
      </c>
      <c r="G485" s="23">
        <v>0</v>
      </c>
      <c r="H485" s="23">
        <f t="shared" si="7"/>
        <v>0</v>
      </c>
    </row>
    <row r="486" spans="2:8" ht="12.75">
      <c r="B486" s="35"/>
      <c r="C486" s="35"/>
      <c r="D486" s="35">
        <v>4410</v>
      </c>
      <c r="E486" s="36" t="s">
        <v>254</v>
      </c>
      <c r="F486" s="51">
        <v>200</v>
      </c>
      <c r="G486" s="23">
        <v>0</v>
      </c>
      <c r="H486" s="23">
        <f t="shared" si="7"/>
        <v>0</v>
      </c>
    </row>
    <row r="487" spans="2:8" ht="12.75">
      <c r="B487" s="35"/>
      <c r="C487" s="35"/>
      <c r="D487" s="35">
        <v>4440</v>
      </c>
      <c r="E487" s="36" t="s">
        <v>266</v>
      </c>
      <c r="F487" s="51">
        <v>5640</v>
      </c>
      <c r="G487" s="23">
        <v>4228</v>
      </c>
      <c r="H487" s="23">
        <f t="shared" si="7"/>
        <v>74.9645390070922</v>
      </c>
    </row>
    <row r="488" spans="2:8" ht="12.75">
      <c r="B488" s="35"/>
      <c r="C488" s="35">
        <v>85415</v>
      </c>
      <c r="D488" s="35"/>
      <c r="E488" s="36" t="s">
        <v>203</v>
      </c>
      <c r="F488" s="51">
        <v>46402</v>
      </c>
      <c r="G488" s="23">
        <f>SUM(G489:G490)</f>
        <v>25344</v>
      </c>
      <c r="H488" s="23">
        <f t="shared" si="7"/>
        <v>54.61833541657687</v>
      </c>
    </row>
    <row r="489" spans="2:8" ht="12.75">
      <c r="B489" s="35"/>
      <c r="C489" s="35"/>
      <c r="D489" s="35">
        <v>3240</v>
      </c>
      <c r="E489" s="36" t="s">
        <v>307</v>
      </c>
      <c r="F489" s="51">
        <v>39072</v>
      </c>
      <c r="G489" s="23">
        <v>25344</v>
      </c>
      <c r="H489" s="23">
        <f t="shared" si="7"/>
        <v>64.86486486486487</v>
      </c>
    </row>
    <row r="490" spans="2:8" ht="12.75">
      <c r="B490" s="35"/>
      <c r="C490" s="35"/>
      <c r="D490" s="35">
        <v>3260</v>
      </c>
      <c r="E490" s="36" t="s">
        <v>308</v>
      </c>
      <c r="F490" s="51">
        <v>7330</v>
      </c>
      <c r="G490" s="23">
        <v>0</v>
      </c>
      <c r="H490" s="23">
        <f t="shared" si="7"/>
        <v>0</v>
      </c>
    </row>
    <row r="491" spans="2:8" ht="12.75">
      <c r="B491" s="35"/>
      <c r="C491" s="35">
        <v>85446</v>
      </c>
      <c r="D491" s="35"/>
      <c r="E491" s="36" t="s">
        <v>291</v>
      </c>
      <c r="F491" s="51">
        <v>605</v>
      </c>
      <c r="G491" s="23">
        <f>G492</f>
        <v>0</v>
      </c>
      <c r="H491" s="23">
        <f t="shared" si="7"/>
        <v>0</v>
      </c>
    </row>
    <row r="492" spans="2:8" ht="12.75">
      <c r="B492" s="35"/>
      <c r="C492" s="35"/>
      <c r="D492" s="35">
        <v>4300</v>
      </c>
      <c r="E492" s="36" t="s">
        <v>237</v>
      </c>
      <c r="F492" s="51">
        <v>605</v>
      </c>
      <c r="G492" s="23">
        <v>0</v>
      </c>
      <c r="H492" s="23">
        <f t="shared" si="7"/>
        <v>0</v>
      </c>
    </row>
    <row r="493" spans="2:8" s="2" customFormat="1" ht="12.75">
      <c r="B493" s="42">
        <v>900</v>
      </c>
      <c r="C493" s="42"/>
      <c r="D493" s="42"/>
      <c r="E493" s="49" t="s">
        <v>205</v>
      </c>
      <c r="F493" s="50">
        <v>2669804</v>
      </c>
      <c r="G493" s="28">
        <f>G494+G496+G499+G503+G506+G512+G515</f>
        <v>861739.66</v>
      </c>
      <c r="H493" s="28">
        <f t="shared" si="7"/>
        <v>32.27726305002165</v>
      </c>
    </row>
    <row r="494" spans="2:8" ht="12.75">
      <c r="B494" s="35"/>
      <c r="C494" s="35">
        <v>90001</v>
      </c>
      <c r="D494" s="35"/>
      <c r="E494" s="36" t="s">
        <v>309</v>
      </c>
      <c r="F494" s="51">
        <v>1929</v>
      </c>
      <c r="G494" s="23">
        <f>G495</f>
        <v>0</v>
      </c>
      <c r="H494" s="23">
        <f t="shared" si="7"/>
        <v>0</v>
      </c>
    </row>
    <row r="495" spans="2:8" ht="12.75">
      <c r="B495" s="35"/>
      <c r="C495" s="35"/>
      <c r="D495" s="35">
        <v>4300</v>
      </c>
      <c r="E495" s="36" t="s">
        <v>237</v>
      </c>
      <c r="F495" s="51">
        <v>1929</v>
      </c>
      <c r="G495" s="23">
        <v>0</v>
      </c>
      <c r="H495" s="23">
        <f t="shared" si="7"/>
        <v>0</v>
      </c>
    </row>
    <row r="496" spans="2:8" ht="12.75">
      <c r="B496" s="35"/>
      <c r="C496" s="35">
        <v>90003</v>
      </c>
      <c r="D496" s="35"/>
      <c r="E496" s="36" t="s">
        <v>310</v>
      </c>
      <c r="F496" s="51">
        <v>86800</v>
      </c>
      <c r="G496" s="23">
        <f>SUM(G497:G498)</f>
        <v>37128.94</v>
      </c>
      <c r="H496" s="23">
        <f t="shared" si="7"/>
        <v>42.775276497695856</v>
      </c>
    </row>
    <row r="497" spans="2:8" ht="12.75">
      <c r="B497" s="35"/>
      <c r="C497" s="35"/>
      <c r="D497" s="35">
        <v>4210</v>
      </c>
      <c r="E497" s="36" t="s">
        <v>236</v>
      </c>
      <c r="F497" s="51">
        <v>30800</v>
      </c>
      <c r="G497" s="23">
        <v>16383.87</v>
      </c>
      <c r="H497" s="23">
        <f t="shared" si="7"/>
        <v>53.19438311688312</v>
      </c>
    </row>
    <row r="498" spans="2:8" ht="12.75">
      <c r="B498" s="35"/>
      <c r="C498" s="35"/>
      <c r="D498" s="35">
        <v>4300</v>
      </c>
      <c r="E498" s="36" t="s">
        <v>237</v>
      </c>
      <c r="F498" s="51">
        <v>56000</v>
      </c>
      <c r="G498" s="23">
        <v>20745.07</v>
      </c>
      <c r="H498" s="23">
        <f t="shared" si="7"/>
        <v>37.04476785714286</v>
      </c>
    </row>
    <row r="499" spans="2:8" ht="12.75">
      <c r="B499" s="35"/>
      <c r="C499" s="35">
        <v>90004</v>
      </c>
      <c r="D499" s="35"/>
      <c r="E499" s="36" t="s">
        <v>311</v>
      </c>
      <c r="F499" s="51">
        <v>198600</v>
      </c>
      <c r="G499" s="23">
        <f>SUM(G500:G502)</f>
        <v>30585.92</v>
      </c>
      <c r="H499" s="23">
        <f t="shared" si="7"/>
        <v>15.400765357502518</v>
      </c>
    </row>
    <row r="500" spans="2:8" ht="12.75">
      <c r="B500" s="35"/>
      <c r="C500" s="35"/>
      <c r="D500" s="35">
        <v>4210</v>
      </c>
      <c r="E500" s="36" t="s">
        <v>236</v>
      </c>
      <c r="F500" s="51">
        <v>25200</v>
      </c>
      <c r="G500" s="23">
        <v>529.01</v>
      </c>
      <c r="H500" s="23">
        <f t="shared" si="7"/>
        <v>2.0992460317460315</v>
      </c>
    </row>
    <row r="501" spans="2:8" ht="12.75">
      <c r="B501" s="35"/>
      <c r="C501" s="35"/>
      <c r="D501" s="35">
        <v>4300</v>
      </c>
      <c r="E501" s="36" t="s">
        <v>237</v>
      </c>
      <c r="F501" s="51">
        <v>18406</v>
      </c>
      <c r="G501" s="23">
        <v>11756.91</v>
      </c>
      <c r="H501" s="23">
        <f t="shared" si="7"/>
        <v>63.87542105835054</v>
      </c>
    </row>
    <row r="502" spans="2:8" ht="12.75">
      <c r="B502" s="35"/>
      <c r="C502" s="35"/>
      <c r="D502" s="35">
        <v>6050</v>
      </c>
      <c r="E502" s="36" t="s">
        <v>229</v>
      </c>
      <c r="F502" s="51">
        <v>154994</v>
      </c>
      <c r="G502" s="23">
        <v>18300</v>
      </c>
      <c r="H502" s="23">
        <f t="shared" si="7"/>
        <v>11.806908654528563</v>
      </c>
    </row>
    <row r="503" spans="2:8" ht="12.75">
      <c r="B503" s="35"/>
      <c r="C503" s="35">
        <v>90013</v>
      </c>
      <c r="D503" s="35"/>
      <c r="E503" s="36" t="s">
        <v>312</v>
      </c>
      <c r="F503" s="51">
        <v>8700</v>
      </c>
      <c r="G503" s="23">
        <f>SUM(G504:G505)</f>
        <v>1052.1399999999999</v>
      </c>
      <c r="H503" s="23">
        <f t="shared" si="7"/>
        <v>12.093563218390804</v>
      </c>
    </row>
    <row r="504" spans="2:8" ht="12.75">
      <c r="B504" s="35"/>
      <c r="C504" s="35"/>
      <c r="D504" s="35">
        <v>4210</v>
      </c>
      <c r="E504" s="36" t="s">
        <v>236</v>
      </c>
      <c r="F504" s="51">
        <v>1500</v>
      </c>
      <c r="G504" s="23">
        <v>326.13</v>
      </c>
      <c r="H504" s="23">
        <f t="shared" si="7"/>
        <v>21.742</v>
      </c>
    </row>
    <row r="505" spans="2:8" ht="12.75">
      <c r="B505" s="35"/>
      <c r="C505" s="35"/>
      <c r="D505" s="35">
        <v>4300</v>
      </c>
      <c r="E505" s="36" t="s">
        <v>237</v>
      </c>
      <c r="F505" s="51">
        <v>7200</v>
      </c>
      <c r="G505" s="23">
        <v>726.01</v>
      </c>
      <c r="H505" s="23">
        <f t="shared" si="7"/>
        <v>10.083472222222222</v>
      </c>
    </row>
    <row r="506" spans="2:8" ht="12.75">
      <c r="B506" s="35"/>
      <c r="C506" s="35">
        <v>90015</v>
      </c>
      <c r="D506" s="35"/>
      <c r="E506" s="36" t="s">
        <v>313</v>
      </c>
      <c r="F506" s="51">
        <v>698800</v>
      </c>
      <c r="G506" s="23">
        <f>SUM(G507:G511)</f>
        <v>135271.11</v>
      </c>
      <c r="H506" s="23">
        <f t="shared" si="7"/>
        <v>19.357628792215223</v>
      </c>
    </row>
    <row r="507" spans="2:8" ht="12.75">
      <c r="B507" s="35"/>
      <c r="C507" s="35"/>
      <c r="D507" s="35">
        <v>4210</v>
      </c>
      <c r="E507" s="36" t="s">
        <v>236</v>
      </c>
      <c r="F507" s="51">
        <v>5000</v>
      </c>
      <c r="G507" s="23">
        <v>0</v>
      </c>
      <c r="H507" s="23">
        <f t="shared" si="7"/>
        <v>0</v>
      </c>
    </row>
    <row r="508" spans="2:8" ht="12.75">
      <c r="B508" s="35"/>
      <c r="C508" s="35"/>
      <c r="D508" s="35">
        <v>4260</v>
      </c>
      <c r="E508" s="36" t="s">
        <v>260</v>
      </c>
      <c r="F508" s="51">
        <v>183000</v>
      </c>
      <c r="G508" s="23">
        <v>102842.69</v>
      </c>
      <c r="H508" s="23">
        <f t="shared" si="7"/>
        <v>56.198191256830604</v>
      </c>
    </row>
    <row r="509" spans="2:8" ht="12.75">
      <c r="B509" s="35"/>
      <c r="C509" s="35"/>
      <c r="D509" s="35">
        <v>4270</v>
      </c>
      <c r="E509" s="36" t="s">
        <v>247</v>
      </c>
      <c r="F509" s="51">
        <v>187800</v>
      </c>
      <c r="G509" s="23">
        <v>32428.42</v>
      </c>
      <c r="H509" s="23">
        <f t="shared" si="7"/>
        <v>17.267529286474975</v>
      </c>
    </row>
    <row r="510" spans="2:8" ht="12.75">
      <c r="B510" s="35"/>
      <c r="C510" s="35"/>
      <c r="D510" s="35">
        <v>4300</v>
      </c>
      <c r="E510" s="36" t="s">
        <v>237</v>
      </c>
      <c r="F510" s="51">
        <v>23000</v>
      </c>
      <c r="G510" s="23">
        <v>0</v>
      </c>
      <c r="H510" s="23">
        <f t="shared" si="7"/>
        <v>0</v>
      </c>
    </row>
    <row r="511" spans="2:8" ht="12.75">
      <c r="B511" s="35"/>
      <c r="C511" s="35"/>
      <c r="D511" s="35">
        <v>6050</v>
      </c>
      <c r="E511" s="36" t="s">
        <v>229</v>
      </c>
      <c r="F511" s="51">
        <v>300000</v>
      </c>
      <c r="G511" s="23">
        <v>0</v>
      </c>
      <c r="H511" s="23">
        <f t="shared" si="7"/>
        <v>0</v>
      </c>
    </row>
    <row r="512" spans="2:8" ht="12.75">
      <c r="B512" s="35"/>
      <c r="C512" s="35">
        <v>90017</v>
      </c>
      <c r="D512" s="35"/>
      <c r="E512" s="36" t="s">
        <v>314</v>
      </c>
      <c r="F512" s="51">
        <v>1379506</v>
      </c>
      <c r="G512" s="23">
        <f>SUM(G513:G514)</f>
        <v>576617.4</v>
      </c>
      <c r="H512" s="23">
        <f t="shared" si="7"/>
        <v>41.79883233563319</v>
      </c>
    </row>
    <row r="513" spans="2:8" ht="12.75">
      <c r="B513" s="35"/>
      <c r="C513" s="35"/>
      <c r="D513" s="35">
        <v>2650</v>
      </c>
      <c r="E513" s="36" t="s">
        <v>315</v>
      </c>
      <c r="F513" s="51">
        <v>841006</v>
      </c>
      <c r="G513" s="23">
        <v>468970</v>
      </c>
      <c r="H513" s="23">
        <f t="shared" si="7"/>
        <v>55.76297909884115</v>
      </c>
    </row>
    <row r="514" spans="2:8" ht="33.75">
      <c r="B514" s="35"/>
      <c r="C514" s="35"/>
      <c r="D514" s="35">
        <v>6210</v>
      </c>
      <c r="E514" s="36" t="s">
        <v>316</v>
      </c>
      <c r="F514" s="51">
        <v>538500</v>
      </c>
      <c r="G514" s="23">
        <v>107647.4</v>
      </c>
      <c r="H514" s="23">
        <f aca="true" t="shared" si="8" ref="H514:H552">G514*100/F514</f>
        <v>19.990232126276695</v>
      </c>
    </row>
    <row r="515" spans="2:8" ht="12.75">
      <c r="B515" s="35"/>
      <c r="C515" s="35">
        <v>90095</v>
      </c>
      <c r="D515" s="35"/>
      <c r="E515" s="36" t="s">
        <v>6</v>
      </c>
      <c r="F515" s="51">
        <v>295469</v>
      </c>
      <c r="G515" s="23">
        <f>SUM(G516:G523)</f>
        <v>81084.15</v>
      </c>
      <c r="H515" s="23">
        <f t="shared" si="8"/>
        <v>27.442523581154028</v>
      </c>
    </row>
    <row r="516" spans="2:8" ht="12.75">
      <c r="B516" s="35"/>
      <c r="C516" s="35"/>
      <c r="D516" s="35">
        <v>4110</v>
      </c>
      <c r="E516" s="36" t="s">
        <v>234</v>
      </c>
      <c r="F516" s="51">
        <v>400</v>
      </c>
      <c r="G516" s="23">
        <v>0</v>
      </c>
      <c r="H516" s="23">
        <f t="shared" si="8"/>
        <v>0</v>
      </c>
    </row>
    <row r="517" spans="2:8" ht="12.75">
      <c r="B517" s="35"/>
      <c r="C517" s="35"/>
      <c r="D517" s="35">
        <v>4120</v>
      </c>
      <c r="E517" s="36" t="s">
        <v>235</v>
      </c>
      <c r="F517" s="51">
        <v>60</v>
      </c>
      <c r="G517" s="23">
        <v>0</v>
      </c>
      <c r="H517" s="23">
        <f t="shared" si="8"/>
        <v>0</v>
      </c>
    </row>
    <row r="518" spans="2:8" ht="12.75">
      <c r="B518" s="35"/>
      <c r="C518" s="35"/>
      <c r="D518" s="35">
        <v>4170</v>
      </c>
      <c r="E518" s="36" t="s">
        <v>259</v>
      </c>
      <c r="F518" s="51">
        <v>3500</v>
      </c>
      <c r="G518" s="23">
        <v>120</v>
      </c>
      <c r="H518" s="23">
        <f t="shared" si="8"/>
        <v>3.4285714285714284</v>
      </c>
    </row>
    <row r="519" spans="2:8" ht="12.75">
      <c r="B519" s="35"/>
      <c r="C519" s="35"/>
      <c r="D519" s="35">
        <v>4210</v>
      </c>
      <c r="E519" s="36" t="s">
        <v>236</v>
      </c>
      <c r="F519" s="51">
        <v>50113</v>
      </c>
      <c r="G519" s="23">
        <v>9040.8</v>
      </c>
      <c r="H519" s="23">
        <f t="shared" si="8"/>
        <v>18.040827729331706</v>
      </c>
    </row>
    <row r="520" spans="2:8" ht="12.75">
      <c r="B520" s="35"/>
      <c r="C520" s="35"/>
      <c r="D520" s="35">
        <v>4260</v>
      </c>
      <c r="E520" s="36" t="s">
        <v>260</v>
      </c>
      <c r="F520" s="51">
        <v>51100</v>
      </c>
      <c r="G520" s="23">
        <v>33391.56</v>
      </c>
      <c r="H520" s="23">
        <f t="shared" si="8"/>
        <v>65.34551859099804</v>
      </c>
    </row>
    <row r="521" spans="2:8" ht="12.75">
      <c r="B521" s="35"/>
      <c r="C521" s="35"/>
      <c r="D521" s="35">
        <v>4270</v>
      </c>
      <c r="E521" s="36" t="s">
        <v>247</v>
      </c>
      <c r="F521" s="51">
        <v>131796</v>
      </c>
      <c r="G521" s="23">
        <v>21761.89</v>
      </c>
      <c r="H521" s="23">
        <f t="shared" si="8"/>
        <v>16.511798537133146</v>
      </c>
    </row>
    <row r="522" spans="2:8" ht="12.75">
      <c r="B522" s="35"/>
      <c r="C522" s="35"/>
      <c r="D522" s="35">
        <v>4300</v>
      </c>
      <c r="E522" s="36" t="s">
        <v>237</v>
      </c>
      <c r="F522" s="51">
        <v>52900</v>
      </c>
      <c r="G522" s="23">
        <v>16270.9</v>
      </c>
      <c r="H522" s="23">
        <f t="shared" si="8"/>
        <v>30.757844990548204</v>
      </c>
    </row>
    <row r="523" spans="2:8" ht="12.75">
      <c r="B523" s="35"/>
      <c r="C523" s="35"/>
      <c r="D523" s="35">
        <v>4430</v>
      </c>
      <c r="E523" s="36" t="s">
        <v>238</v>
      </c>
      <c r="F523" s="51">
        <v>5600</v>
      </c>
      <c r="G523" s="23">
        <v>499</v>
      </c>
      <c r="H523" s="23">
        <f t="shared" si="8"/>
        <v>8.910714285714286</v>
      </c>
    </row>
    <row r="524" spans="2:8" s="2" customFormat="1" ht="12.75">
      <c r="B524" s="42">
        <v>921</v>
      </c>
      <c r="C524" s="42"/>
      <c r="D524" s="42"/>
      <c r="E524" s="49" t="s">
        <v>317</v>
      </c>
      <c r="F524" s="50">
        <v>1702506</v>
      </c>
      <c r="G524" s="28">
        <f>G525+G528+G530+G532</f>
        <v>430032.95</v>
      </c>
      <c r="H524" s="28">
        <f t="shared" si="8"/>
        <v>25.258821407971542</v>
      </c>
    </row>
    <row r="525" spans="2:8" ht="12.75">
      <c r="B525" s="35"/>
      <c r="C525" s="35">
        <v>92114</v>
      </c>
      <c r="D525" s="35"/>
      <c r="E525" s="36" t="s">
        <v>318</v>
      </c>
      <c r="F525" s="51">
        <v>1483660</v>
      </c>
      <c r="G525" s="23">
        <f>SUM(G526:G527)</f>
        <v>316325</v>
      </c>
      <c r="H525" s="23">
        <f t="shared" si="8"/>
        <v>21.32058557890622</v>
      </c>
    </row>
    <row r="526" spans="2:8" ht="12.75">
      <c r="B526" s="35"/>
      <c r="C526" s="35"/>
      <c r="D526" s="35">
        <v>2480</v>
      </c>
      <c r="E526" s="36" t="s">
        <v>319</v>
      </c>
      <c r="F526" s="51">
        <v>524660</v>
      </c>
      <c r="G526" s="23">
        <v>316325</v>
      </c>
      <c r="H526" s="23">
        <f t="shared" si="8"/>
        <v>60.29142682880342</v>
      </c>
    </row>
    <row r="527" spans="2:8" ht="33.75">
      <c r="B527" s="35"/>
      <c r="C527" s="35"/>
      <c r="D527" s="35">
        <v>6220</v>
      </c>
      <c r="E527" s="36" t="s">
        <v>320</v>
      </c>
      <c r="F527" s="51">
        <v>959000</v>
      </c>
      <c r="G527" s="23">
        <v>0</v>
      </c>
      <c r="H527" s="23">
        <f t="shared" si="8"/>
        <v>0</v>
      </c>
    </row>
    <row r="528" spans="2:8" ht="12.75">
      <c r="B528" s="35"/>
      <c r="C528" s="35">
        <v>92116</v>
      </c>
      <c r="D528" s="35"/>
      <c r="E528" s="36" t="s">
        <v>321</v>
      </c>
      <c r="F528" s="51">
        <v>157300</v>
      </c>
      <c r="G528" s="23">
        <f>G529</f>
        <v>94955</v>
      </c>
      <c r="H528" s="23">
        <f t="shared" si="8"/>
        <v>60.36554354736173</v>
      </c>
    </row>
    <row r="529" spans="2:8" ht="12.75">
      <c r="B529" s="35"/>
      <c r="C529" s="35"/>
      <c r="D529" s="35">
        <v>2480</v>
      </c>
      <c r="E529" s="36" t="s">
        <v>319</v>
      </c>
      <c r="F529" s="51">
        <v>157300</v>
      </c>
      <c r="G529" s="23">
        <v>94955</v>
      </c>
      <c r="H529" s="23">
        <f t="shared" si="8"/>
        <v>60.36554354736173</v>
      </c>
    </row>
    <row r="530" spans="2:8" ht="12.75">
      <c r="B530" s="35"/>
      <c r="C530" s="35">
        <v>92120</v>
      </c>
      <c r="D530" s="35"/>
      <c r="E530" s="36" t="s">
        <v>322</v>
      </c>
      <c r="F530" s="51">
        <v>11000</v>
      </c>
      <c r="G530" s="23">
        <f>G531</f>
        <v>4550</v>
      </c>
      <c r="H530" s="23">
        <f t="shared" si="8"/>
        <v>41.36363636363637</v>
      </c>
    </row>
    <row r="531" spans="2:8" ht="12.75">
      <c r="B531" s="35"/>
      <c r="C531" s="35"/>
      <c r="D531" s="35">
        <v>4300</v>
      </c>
      <c r="E531" s="36" t="s">
        <v>237</v>
      </c>
      <c r="F531" s="51">
        <v>11000</v>
      </c>
      <c r="G531" s="23">
        <v>4550</v>
      </c>
      <c r="H531" s="23">
        <f t="shared" si="8"/>
        <v>41.36363636363637</v>
      </c>
    </row>
    <row r="532" spans="2:8" ht="12.75">
      <c r="B532" s="35"/>
      <c r="C532" s="35">
        <v>92195</v>
      </c>
      <c r="D532" s="35"/>
      <c r="E532" s="36" t="s">
        <v>6</v>
      </c>
      <c r="F532" s="51">
        <v>50546</v>
      </c>
      <c r="G532" s="23">
        <f>SUM(G533:G539)</f>
        <v>14202.95</v>
      </c>
      <c r="H532" s="23">
        <f t="shared" si="8"/>
        <v>28.0990582835437</v>
      </c>
    </row>
    <row r="533" spans="2:8" ht="12.75">
      <c r="B533" s="35"/>
      <c r="C533" s="35"/>
      <c r="D533" s="35">
        <v>4110</v>
      </c>
      <c r="E533" s="36" t="s">
        <v>234</v>
      </c>
      <c r="F533" s="51">
        <v>200</v>
      </c>
      <c r="G533" s="23">
        <v>0</v>
      </c>
      <c r="H533" s="23">
        <f t="shared" si="8"/>
        <v>0</v>
      </c>
    </row>
    <row r="534" spans="2:8" ht="12.75">
      <c r="B534" s="35"/>
      <c r="C534" s="35"/>
      <c r="D534" s="35">
        <v>4120</v>
      </c>
      <c r="E534" s="36" t="s">
        <v>235</v>
      </c>
      <c r="F534" s="51">
        <v>50</v>
      </c>
      <c r="G534" s="23">
        <v>0</v>
      </c>
      <c r="H534" s="23">
        <f t="shared" si="8"/>
        <v>0</v>
      </c>
    </row>
    <row r="535" spans="2:8" ht="12.75">
      <c r="B535" s="35"/>
      <c r="C535" s="35"/>
      <c r="D535" s="35">
        <v>4170</v>
      </c>
      <c r="E535" s="36" t="s">
        <v>259</v>
      </c>
      <c r="F535" s="51">
        <v>1500</v>
      </c>
      <c r="G535" s="23">
        <v>0</v>
      </c>
      <c r="H535" s="23">
        <f t="shared" si="8"/>
        <v>0</v>
      </c>
    </row>
    <row r="536" spans="2:8" ht="12.75">
      <c r="B536" s="35"/>
      <c r="C536" s="35"/>
      <c r="D536" s="35">
        <v>4210</v>
      </c>
      <c r="E536" s="36" t="s">
        <v>236</v>
      </c>
      <c r="F536" s="51">
        <v>21000</v>
      </c>
      <c r="G536" s="23">
        <v>5452.36</v>
      </c>
      <c r="H536" s="23">
        <f t="shared" si="8"/>
        <v>25.963619047619048</v>
      </c>
    </row>
    <row r="537" spans="2:8" ht="12.75">
      <c r="B537" s="35"/>
      <c r="C537" s="35"/>
      <c r="D537" s="35">
        <v>4260</v>
      </c>
      <c r="E537" s="36" t="s">
        <v>260</v>
      </c>
      <c r="F537" s="51">
        <v>900</v>
      </c>
      <c r="G537" s="23">
        <v>0</v>
      </c>
      <c r="H537" s="23">
        <f t="shared" si="8"/>
        <v>0</v>
      </c>
    </row>
    <row r="538" spans="2:8" ht="12.75">
      <c r="B538" s="35"/>
      <c r="C538" s="35"/>
      <c r="D538" s="35">
        <v>4270</v>
      </c>
      <c r="E538" s="36" t="s">
        <v>247</v>
      </c>
      <c r="F538" s="51">
        <v>1000</v>
      </c>
      <c r="G538" s="23">
        <v>0</v>
      </c>
      <c r="H538" s="23">
        <f t="shared" si="8"/>
        <v>0</v>
      </c>
    </row>
    <row r="539" spans="2:8" ht="12.75">
      <c r="B539" s="35"/>
      <c r="C539" s="35"/>
      <c r="D539" s="35">
        <v>4300</v>
      </c>
      <c r="E539" s="36" t="s">
        <v>237</v>
      </c>
      <c r="F539" s="51">
        <v>25896</v>
      </c>
      <c r="G539" s="23">
        <v>8750.59</v>
      </c>
      <c r="H539" s="23">
        <f t="shared" si="8"/>
        <v>33.791280506641954</v>
      </c>
    </row>
    <row r="540" spans="2:8" s="2" customFormat="1" ht="12.75">
      <c r="B540" s="42">
        <v>926</v>
      </c>
      <c r="C540" s="42"/>
      <c r="D540" s="42"/>
      <c r="E540" s="49" t="s">
        <v>216</v>
      </c>
      <c r="F540" s="50">
        <v>3219550</v>
      </c>
      <c r="G540" s="28">
        <f>G541+G544</f>
        <v>78272.97</v>
      </c>
      <c r="H540" s="28">
        <f t="shared" si="8"/>
        <v>2.43117733844792</v>
      </c>
    </row>
    <row r="541" spans="2:8" ht="12.75">
      <c r="B541" s="35"/>
      <c r="C541" s="35">
        <v>92601</v>
      </c>
      <c r="D541" s="35"/>
      <c r="E541" s="36" t="s">
        <v>219</v>
      </c>
      <c r="F541" s="51">
        <v>3032000</v>
      </c>
      <c r="G541" s="23">
        <f>SUM(G542:G543)</f>
        <v>23828</v>
      </c>
      <c r="H541" s="23">
        <f t="shared" si="8"/>
        <v>0.7858839050131926</v>
      </c>
    </row>
    <row r="542" spans="2:8" ht="33.75">
      <c r="B542" s="35"/>
      <c r="C542" s="35"/>
      <c r="D542" s="35">
        <v>2670</v>
      </c>
      <c r="E542" s="36" t="s">
        <v>338</v>
      </c>
      <c r="F542" s="51">
        <v>700000</v>
      </c>
      <c r="G542" s="23">
        <v>0</v>
      </c>
      <c r="H542" s="23">
        <f t="shared" si="8"/>
        <v>0</v>
      </c>
    </row>
    <row r="543" spans="2:8" ht="12.75">
      <c r="B543" s="35"/>
      <c r="C543" s="35"/>
      <c r="D543" s="35">
        <v>6050</v>
      </c>
      <c r="E543" s="36" t="s">
        <v>229</v>
      </c>
      <c r="F543" s="51">
        <v>2332000</v>
      </c>
      <c r="G543" s="23">
        <v>23828</v>
      </c>
      <c r="H543" s="23">
        <f t="shared" si="8"/>
        <v>1.0217838765008576</v>
      </c>
    </row>
    <row r="544" spans="2:8" ht="12.75">
      <c r="B544" s="35"/>
      <c r="C544" s="35">
        <v>92695</v>
      </c>
      <c r="D544" s="35"/>
      <c r="E544" s="36" t="s">
        <v>6</v>
      </c>
      <c r="F544" s="51">
        <v>187550</v>
      </c>
      <c r="G544" s="23">
        <f>SUM(G545:G550)</f>
        <v>54444.97</v>
      </c>
      <c r="H544" s="23">
        <f t="shared" si="8"/>
        <v>29.029576113036523</v>
      </c>
    </row>
    <row r="545" spans="2:8" ht="22.5">
      <c r="B545" s="35"/>
      <c r="C545" s="35"/>
      <c r="D545" s="35">
        <v>2820</v>
      </c>
      <c r="E545" s="36" t="s">
        <v>293</v>
      </c>
      <c r="F545" s="51">
        <v>86500</v>
      </c>
      <c r="G545" s="23">
        <v>45200</v>
      </c>
      <c r="H545" s="23">
        <f t="shared" si="8"/>
        <v>52.25433526011561</v>
      </c>
    </row>
    <row r="546" spans="2:8" ht="12.75">
      <c r="B546" s="35"/>
      <c r="C546" s="35"/>
      <c r="D546" s="35">
        <v>3040</v>
      </c>
      <c r="E546" s="36" t="s">
        <v>269</v>
      </c>
      <c r="F546" s="51">
        <v>2550</v>
      </c>
      <c r="G546" s="23">
        <v>2500</v>
      </c>
      <c r="H546" s="23">
        <f t="shared" si="8"/>
        <v>98.03921568627452</v>
      </c>
    </row>
    <row r="547" spans="2:8" ht="12.75">
      <c r="B547" s="35"/>
      <c r="C547" s="35"/>
      <c r="D547" s="35">
        <v>3250</v>
      </c>
      <c r="E547" s="36" t="s">
        <v>323</v>
      </c>
      <c r="F547" s="51">
        <v>3600</v>
      </c>
      <c r="G547" s="23">
        <v>1800</v>
      </c>
      <c r="H547" s="23">
        <f t="shared" si="8"/>
        <v>50</v>
      </c>
    </row>
    <row r="548" spans="2:8" ht="12.75">
      <c r="B548" s="35"/>
      <c r="C548" s="35"/>
      <c r="D548" s="35">
        <v>4210</v>
      </c>
      <c r="E548" s="36" t="s">
        <v>236</v>
      </c>
      <c r="F548" s="51">
        <v>5500</v>
      </c>
      <c r="G548" s="23">
        <v>1360.23</v>
      </c>
      <c r="H548" s="23">
        <f t="shared" si="8"/>
        <v>24.731454545454547</v>
      </c>
    </row>
    <row r="549" spans="2:8" ht="12.75">
      <c r="B549" s="35"/>
      <c r="C549" s="35"/>
      <c r="D549" s="35">
        <v>4300</v>
      </c>
      <c r="E549" s="36" t="s">
        <v>237</v>
      </c>
      <c r="F549" s="51">
        <v>39400</v>
      </c>
      <c r="G549" s="23">
        <v>1589.74</v>
      </c>
      <c r="H549" s="23">
        <f t="shared" si="8"/>
        <v>4.034873096446701</v>
      </c>
    </row>
    <row r="550" spans="2:8" ht="12.75">
      <c r="B550" s="35"/>
      <c r="C550" s="35"/>
      <c r="D550" s="35">
        <v>6050</v>
      </c>
      <c r="E550" s="36" t="s">
        <v>229</v>
      </c>
      <c r="F550" s="51">
        <v>50000</v>
      </c>
      <c r="G550" s="23">
        <v>1995</v>
      </c>
      <c r="H550" s="23">
        <f t="shared" si="8"/>
        <v>3.99</v>
      </c>
    </row>
    <row r="551" spans="2:8" ht="12.75">
      <c r="B551" s="34"/>
      <c r="C551" s="34"/>
      <c r="D551" s="34"/>
      <c r="E551" s="36"/>
      <c r="F551" s="51"/>
      <c r="G551" s="23"/>
      <c r="H551" s="23"/>
    </row>
    <row r="552" spans="2:8" s="2" customFormat="1" ht="12.75">
      <c r="B552" s="44" t="s">
        <v>225</v>
      </c>
      <c r="C552" s="44"/>
      <c r="D552" s="44"/>
      <c r="E552" s="49"/>
      <c r="F552" s="50">
        <v>24819322</v>
      </c>
      <c r="G552" s="28">
        <f>G126+G142+G154+G157+G163+G172+G220+G240+G259+G266+G269+G272+G389+G408+G464+G476+G493+G524+G540</f>
        <v>7913271.100000001</v>
      </c>
      <c r="H552" s="28">
        <f t="shared" si="8"/>
        <v>31.883510355359427</v>
      </c>
    </row>
  </sheetData>
  <sheetProtection/>
  <mergeCells count="7">
    <mergeCell ref="A1:H1"/>
    <mergeCell ref="B3:F3"/>
    <mergeCell ref="A123:F123"/>
    <mergeCell ref="B120:D120"/>
    <mergeCell ref="E120:F120"/>
    <mergeCell ref="B121:E121"/>
    <mergeCell ref="A122:F122"/>
  </mergeCells>
  <printOptions/>
  <pageMargins left="0.7480314960629921" right="0.25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2009-08-26T10:38:32Z</cp:lastPrinted>
  <dcterms:created xsi:type="dcterms:W3CDTF">2009-08-10T13:43:42Z</dcterms:created>
  <dcterms:modified xsi:type="dcterms:W3CDTF">2009-08-26T10:41:07Z</dcterms:modified>
  <cp:category/>
  <cp:version/>
  <cp:contentType/>
  <cp:contentStatus/>
</cp:coreProperties>
</file>