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firstSheet="1" activeTab="6"/>
  </bookViews>
  <sheets>
    <sheet name="dochody" sheetId="1" r:id="rId1"/>
    <sheet name="wydatki" sheetId="2" r:id="rId2"/>
    <sheet name="31.03.05" sheetId="3" r:id="rId3"/>
    <sheet name="27.04.2005" sheetId="4" r:id="rId4"/>
    <sheet name="zarz 28.VII" sheetId="5" r:id="rId5"/>
    <sheet name="29.06.2005" sheetId="6" r:id="rId6"/>
    <sheet name="05.08.2005r." sheetId="7" r:id="rId7"/>
    <sheet name="28.02.05" sheetId="8" r:id="rId8"/>
  </sheets>
  <definedNames>
    <definedName name="_xlnm.Print_Area" localSheetId="0">'dochody'!$A$1:$J$546</definedName>
  </definedNames>
  <calcPr fullCalcOnLoad="1"/>
</workbook>
</file>

<file path=xl/sharedStrings.xml><?xml version="1.0" encoding="utf-8"?>
<sst xmlns="http://schemas.openxmlformats.org/spreadsheetml/2006/main" count="3236" uniqueCount="402">
  <si>
    <t>do Zarządzenia Nr 37/2004</t>
  </si>
  <si>
    <t>Dział</t>
  </si>
  <si>
    <t>Roz-dział</t>
  </si>
  <si>
    <t>Paragraf</t>
  </si>
  <si>
    <t>Nazwa</t>
  </si>
  <si>
    <t>Plan na    2004r.</t>
  </si>
  <si>
    <t>010</t>
  </si>
  <si>
    <t>Rolnictwo i łowiectwo</t>
  </si>
  <si>
    <t>01010</t>
  </si>
  <si>
    <t>Infrastruktura wodociągowa i sanitacyjna wsi</t>
  </si>
  <si>
    <t>6290</t>
  </si>
  <si>
    <t>6292</t>
  </si>
  <si>
    <t>Środki na dofinansowaniw własnych inwestycji gmin (związków gmin), powiatów (związków powiatów), samorządów województw, pozyskane z innych źródeł. Współfinansowanie programów realizowanych ze środków bezzwrotnej pomocy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</si>
  <si>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</si>
  <si>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</si>
  <si>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</si>
  <si>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</si>
  <si>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</si>
  <si>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</si>
  <si>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</si>
  <si>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</si>
  <si>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 xml:space="preserve">Środki na dofinansowaniw własnych inwestycji gmin, powiatów,samorządów województw , pozyskane z innych źródeł. 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</si>
  <si>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</si>
  <si>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</si>
  <si>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</si>
  <si>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</si>
  <si>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</si>
  <si>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</si>
  <si>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</si>
  <si>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</si>
  <si>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</si>
  <si>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</si>
  <si>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</si>
  <si>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</si>
  <si>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</si>
  <si>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</si>
  <si>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</si>
  <si>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</si>
  <si>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</si>
  <si>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</si>
  <si>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</si>
  <si>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</si>
  <si>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</si>
  <si>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</si>
  <si>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</si>
  <si>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 xml:space="preserve"> Wybory do Parlamentu Europejskiego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</si>
  <si>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</si>
  <si>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</si>
  <si>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</si>
  <si>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</si>
  <si>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</si>
  <si>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</si>
  <si>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</si>
  <si>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</si>
  <si>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</si>
  <si>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</si>
  <si>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</si>
  <si>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</si>
  <si>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</si>
  <si>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</si>
  <si>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</si>
  <si>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</si>
  <si>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</si>
  <si>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</si>
  <si>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</si>
  <si>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</si>
  <si>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</si>
  <si>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</si>
  <si>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</si>
  <si>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</si>
  <si>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</si>
  <si>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</si>
  <si>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</si>
  <si>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</si>
  <si>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</si>
  <si>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</si>
  <si>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</si>
  <si>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</si>
  <si>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</si>
  <si>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</si>
  <si>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</si>
  <si>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</si>
  <si>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</si>
  <si>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</si>
  <si>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</si>
  <si>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</si>
  <si>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</si>
  <si>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</si>
  <si>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</si>
  <si>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</si>
  <si>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</si>
  <si>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</si>
  <si>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</si>
  <si>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</si>
  <si>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</si>
  <si>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</si>
  <si>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</si>
  <si>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</si>
  <si>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</si>
  <si>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</si>
  <si>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</si>
  <si>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Przedszkola</t>
  </si>
  <si>
    <t>Dowożenie uczniów do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</si>
  <si>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</si>
  <si>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</si>
  <si>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</si>
  <si>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</si>
  <si>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otrzymane z budżetu państwa na realizację własnych zadań bieżących gmin (związkom gmin)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</si>
  <si>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</si>
  <si>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</si>
  <si>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</si>
  <si>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Gospodarka komunalna i ochrona środowiska</t>
  </si>
  <si>
    <t>Oświetlenie ulic, placów i dróg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</si>
  <si>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</si>
  <si>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</si>
  <si>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</si>
  <si>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</si>
  <si>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</si>
  <si>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>Razem:</t>
  </si>
  <si>
    <t>(mgr inż. Bogdan Kemnitz)</t>
  </si>
  <si>
    <t>Infrastruktura  wodociągowa i sanitacyjna wsi</t>
  </si>
  <si>
    <t>Wydatki inwestycyjne jednostek budżetowych</t>
  </si>
  <si>
    <t>6052</t>
  </si>
  <si>
    <t>Wydatki inwestycyjne jednostek budżetowych.  Współfinansowanie programów realizowanych ze środków bezzwrotnych pochodących z Unii Europejskiej</t>
  </si>
  <si>
    <t>01030</t>
  </si>
  <si>
    <t>Izby rolnicze</t>
  </si>
  <si>
    <t>Wpłaty gmin na rzecz izb  rolniczych  w wysokości  2% uzyskanych wpływów z podatku rolnego</t>
  </si>
  <si>
    <t>Zakup usług pozostałych</t>
  </si>
  <si>
    <t>60014</t>
  </si>
  <si>
    <t>Drogi publiczne powiatowe</t>
  </si>
  <si>
    <t>6300</t>
  </si>
  <si>
    <t>Wydatki na pomoc finansową udzielaną między jednostkami samorządu terytorialnego na dofinansowanie własnych zadań inwestycyjnych  i zakupów inwestycyjnych</t>
  </si>
  <si>
    <t>Zakup materiałów i wyposażenia</t>
  </si>
  <si>
    <t>Zakup usług remontowych</t>
  </si>
  <si>
    <t>630</t>
  </si>
  <si>
    <t>Turystyka</t>
  </si>
  <si>
    <t>63095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</si>
  <si>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</si>
  <si>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</si>
  <si>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</si>
  <si>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4300</t>
  </si>
  <si>
    <t>Różne jednostki obsługi gospodarki mieszkaniowej</t>
  </si>
  <si>
    <t>Składki na ubezpieczenia społeczne</t>
  </si>
  <si>
    <t>Składki na Fundusz Pracy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</si>
  <si>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</si>
  <si>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</si>
  <si>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</si>
  <si>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</si>
  <si>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</si>
  <si>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</si>
  <si>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</si>
  <si>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</si>
  <si>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</si>
  <si>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</si>
  <si>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Zakup energii</t>
  </si>
  <si>
    <t>4420</t>
  </si>
  <si>
    <t>Podróże służbowe zagraniczne</t>
  </si>
  <si>
    <t>6060</t>
  </si>
  <si>
    <t>Wydatki na zakupy inwestycyjne jednostek budżetowych</t>
  </si>
  <si>
    <t>Urzędy naczelnych organów władzy państwowej,  kontroli i ochrony prawa</t>
  </si>
  <si>
    <t>75113</t>
  </si>
  <si>
    <t>Bezpieczeństwo  publiczne  i  ochrona   przeciwpożarowa</t>
  </si>
  <si>
    <t>Ochotnicze straże pożarne</t>
  </si>
  <si>
    <t>756</t>
  </si>
  <si>
    <t>75647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</si>
  <si>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</si>
  <si>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</si>
  <si>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</si>
  <si>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</si>
  <si>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</si>
  <si>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</si>
  <si>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</si>
  <si>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Rezerwy</t>
  </si>
  <si>
    <t>4170</t>
  </si>
  <si>
    <t>Wynagrodzenia bezosobowe</t>
  </si>
  <si>
    <t xml:space="preserve">Wpłaty na Państwowy Fundusz Rehabilitacji Osób Niepełnosprawnych </t>
  </si>
  <si>
    <t>Zakup pomocy naukowych, dydaktycznych i książek</t>
  </si>
  <si>
    <t>Zakup usług zdrowotnych</t>
  </si>
  <si>
    <t>6050</t>
  </si>
  <si>
    <t>80104</t>
  </si>
  <si>
    <t>4220</t>
  </si>
  <si>
    <t>Zakup środków żywności</t>
  </si>
  <si>
    <t>Gimnazja</t>
  </si>
  <si>
    <t>4140</t>
  </si>
  <si>
    <t>80113</t>
  </si>
  <si>
    <t>80146</t>
  </si>
  <si>
    <t>Dokształcanie i doskonalenie nauczycieli</t>
  </si>
  <si>
    <t>3250</t>
  </si>
  <si>
    <t>Stypendia różne</t>
  </si>
  <si>
    <t>80195</t>
  </si>
  <si>
    <t>4110</t>
  </si>
  <si>
    <t>4210</t>
  </si>
  <si>
    <t>4440</t>
  </si>
  <si>
    <t>851</t>
  </si>
  <si>
    <t>Ochrona zdrowia</t>
  </si>
  <si>
    <t>Przeciwdziałanie alkoholizmowi</t>
  </si>
  <si>
    <t>4410</t>
  </si>
  <si>
    <t>85195</t>
  </si>
  <si>
    <t>4270</t>
  </si>
  <si>
    <t xml:space="preserve">Zakup usług remontowych </t>
  </si>
  <si>
    <t>852</t>
  </si>
  <si>
    <t>85212</t>
  </si>
  <si>
    <t>Świadczenia rodzinne oraz składki na ubezpieczenia emerytalne i rentowe  z ubezpieczenia społecznego</t>
  </si>
  <si>
    <t>3110</t>
  </si>
  <si>
    <t>Świadczenia społeczne</t>
  </si>
  <si>
    <t>4010</t>
  </si>
  <si>
    <t>4120</t>
  </si>
  <si>
    <t>85213</t>
  </si>
  <si>
    <t>Składki na ubezpieczenie zdrowotne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</si>
  <si>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</si>
  <si>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</si>
  <si>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</si>
  <si>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</si>
  <si>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</si>
  <si>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4280</t>
  </si>
  <si>
    <t>85228</t>
  </si>
  <si>
    <t>Usługi opiekuńcze i specjalistyczne usługi opiekuńcze</t>
  </si>
  <si>
    <t xml:space="preserve">Świadczenia społeczne </t>
  </si>
  <si>
    <t>85295</t>
  </si>
  <si>
    <t>Świetlice szkolne</t>
  </si>
  <si>
    <t>Gospodarka ściekowa i ochrona wód</t>
  </si>
  <si>
    <t>Oczyszczanie miast i wsi</t>
  </si>
  <si>
    <t xml:space="preserve">Wydatki na pomoc finansową udzielaną między jednostkami samorządu terytorialnego na dofinansowanie własnych zadań inwestycyjnych i zakupów inwestycyjnych  </t>
  </si>
  <si>
    <t>Utrzymanie zieleni w miastach i gminach</t>
  </si>
  <si>
    <t>Schroniska dla zwierząt</t>
  </si>
  <si>
    <t>Zakłady gospodarki komunalnej</t>
  </si>
  <si>
    <t xml:space="preserve">Dotacja przedmiotowa z budżetu dla zakładu budżetowego </t>
  </si>
  <si>
    <t>Kultura i ochrona dziedzictwa narodowego</t>
  </si>
  <si>
    <t>Pozostałe instytucje kultury</t>
  </si>
  <si>
    <t>2480</t>
  </si>
  <si>
    <t>Dotacja podmiotowa z budżetu dla samorządowej instytucji kultury</t>
  </si>
  <si>
    <t>Biblioteki</t>
  </si>
  <si>
    <t>92601</t>
  </si>
  <si>
    <t>Dotacje celowe z budżetu na finansowanie lub dofinansowanie  zadań zleconych do realizacji pozostałym jednostkom niezaliczanym do sektora finansów publicznych</t>
  </si>
  <si>
    <t>Razem wydatki:</t>
  </si>
  <si>
    <t>Załącznik nr 2</t>
  </si>
  <si>
    <t xml:space="preserve">                 zadań zleconych gminie ustawami na 2005r.</t>
  </si>
  <si>
    <t>para graf</t>
  </si>
  <si>
    <t>Plan na 2004r</t>
  </si>
  <si>
    <t>Bezpieczeństwo  publiczne  i  ochrona  przeciwpożarowa</t>
  </si>
  <si>
    <t>Świadczenia rodzinne oraz składki na ubezpieczenie emerytalne i rentowe  z ubezpieczenia społecznego</t>
  </si>
  <si>
    <t>Razem :</t>
  </si>
  <si>
    <t xml:space="preserve">                     związanych z realizacją zadań z zakresu administracji rządowej. </t>
  </si>
  <si>
    <t>Para-graf</t>
  </si>
  <si>
    <t>plan na 2004</t>
  </si>
  <si>
    <t>Plan na 2005r</t>
  </si>
  <si>
    <t>Urzędu naczelnych organów władzy państwowej, kontroli i ochrony prawa</t>
  </si>
  <si>
    <t>4130</t>
  </si>
  <si>
    <t>Razem</t>
  </si>
  <si>
    <t>Plan</t>
  </si>
  <si>
    <t xml:space="preserve">                                                     Rady Gminy w Kleszczewie</t>
  </si>
  <si>
    <t xml:space="preserve">                                                     z dnia 08 grudnia 2004r.</t>
  </si>
  <si>
    <t xml:space="preserve">                                                     Załącznik nr 1</t>
  </si>
  <si>
    <t xml:space="preserve">                                                       Przewodnicząca Rady Gminy</t>
  </si>
  <si>
    <t xml:space="preserve">                                                              (Ewa Lesińska)</t>
  </si>
  <si>
    <t xml:space="preserve"> Plan dochodów na 2005r.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</si>
  <si>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</si>
  <si>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Załącznik nr 2</t>
  </si>
  <si>
    <t>Plan wydatków na 2005r.</t>
  </si>
  <si>
    <t xml:space="preserve">                                                     Załącznik nr 3</t>
  </si>
  <si>
    <t xml:space="preserve"> Plan dotacji na zadania zlecone z zakresu administracji rządowej i innych zadań zleconych gminie ustawami na 2005r.</t>
  </si>
  <si>
    <t xml:space="preserve">                                                     Plan  dochodów</t>
  </si>
  <si>
    <t xml:space="preserve">                                                     Załącznik nr 4</t>
  </si>
  <si>
    <t xml:space="preserve">                                                     do Uchwały Nr XXVIII/137/2004</t>
  </si>
  <si>
    <t xml:space="preserve">   Plan wydatków na zadania zlecone z zakresu administracji rządowej i innych</t>
  </si>
  <si>
    <t>6333</t>
  </si>
  <si>
    <t>Dotacje celowe otrzymane z budżetu państwa na realizację inwestycji i zakupów inwestycyjnych władnych gmin (związków gmin).                                                                         Finansowane z pożyczek i kredytów zagranicznych.</t>
  </si>
  <si>
    <t>Dochody budżetu państwa związane z realizacją zadań zleconych jednostkom samorządu terytorialnego</t>
  </si>
  <si>
    <t>2350</t>
  </si>
  <si>
    <t>plan po zmianie</t>
  </si>
  <si>
    <t>85495</t>
  </si>
  <si>
    <t>4274</t>
  </si>
  <si>
    <t>Zakup usług remontowych  Współfinansowanie kredytów i pożyczek zagranicznych</t>
  </si>
  <si>
    <t>zmiana 28.II</t>
  </si>
  <si>
    <t>Plan po zmianie</t>
  </si>
  <si>
    <t>Treść</t>
  </si>
  <si>
    <t>Plan przed zmianą</t>
  </si>
  <si>
    <t>Roz- dział</t>
  </si>
  <si>
    <t>Ogółem</t>
  </si>
  <si>
    <t>Załącznik Nr 1</t>
  </si>
  <si>
    <t>Rady Gminy w Kleszczewie</t>
  </si>
  <si>
    <t>z dnia 28 lutego 2005r.</t>
  </si>
  <si>
    <t>Przewodnicząca Rady Gminy</t>
  </si>
  <si>
    <t xml:space="preserve">             (Ewa Lesińska)</t>
  </si>
  <si>
    <t xml:space="preserve">      Zmiana planu dochodów na 2005r.</t>
  </si>
  <si>
    <t xml:space="preserve">Środki na dofinansowaniw własnych inwestycji gmin, powiatów, samorządów województw , pozyskane z innych źródeł. </t>
  </si>
  <si>
    <t xml:space="preserve">      Zmiana planu wydatków na 2005r.</t>
  </si>
  <si>
    <t>do Uchwały Nr XXXI/155/2005</t>
  </si>
  <si>
    <t>Załącznik Nr 2</t>
  </si>
  <si>
    <t>Dotacje celowe otrzymane z budżetu państwa na realizację własnych zadań bieżących gmin (związkom gmin)  Finansowanie z pożyczek i kredytów zagranicznych</t>
  </si>
  <si>
    <t>92695</t>
  </si>
  <si>
    <t>Zmiana planu</t>
  </si>
  <si>
    <t>Udziały gmin w podatkach stano- wiących dochód budżetu państwa</t>
  </si>
  <si>
    <t>Dotacje celowe otrzymane z budżetu państwa na realizację inwestycji i zakupów inwestycyjnych władnych gmin (związków gmin).      Finansowane z pożyczek i kredytów zagranicznych.</t>
  </si>
  <si>
    <t xml:space="preserve">Zmiana planu </t>
  </si>
  <si>
    <t xml:space="preserve">             Ewa Lesińska</t>
  </si>
  <si>
    <t>do Uchwały Nr XXXII/158/2005</t>
  </si>
  <si>
    <t>6291</t>
  </si>
  <si>
    <t>zmiana planu 31.03.05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</si>
  <si>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</si>
  <si>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2033</t>
  </si>
  <si>
    <t>Dotacje celowe otrzymane z budżetu państwa na realizację własnych zadań bieżących gmin (związkom gmin)Finansowanie z pożyczek i kredytów zagranicznych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</si>
  <si>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</si>
  <si>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</si>
  <si>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ogółem</t>
  </si>
  <si>
    <t>zmiana 31.03.05</t>
  </si>
  <si>
    <t>6058</t>
  </si>
  <si>
    <t>6059</t>
  </si>
  <si>
    <t>Wydatki inwestycyjne jednostek budżetowych Współfinansowanie programów i projektów realizowanych ze środków z funduszy strukturalnych, Funduszy Spójności oraz z Sekcji Gwarancji Europejskiego funduszu Orientacji i Gwarancji Rolnej  (131.038 budżet państwa +196.557 środ własne)</t>
  </si>
  <si>
    <t>6051</t>
  </si>
  <si>
    <t>Wydatki inwestycyjne jednostek budżetowych.  Finansowanie programów ze środków  bezzwrotnych pochodących z Unii Europejskiej</t>
  </si>
  <si>
    <t>4350</t>
  </si>
  <si>
    <t>Opłaty za usługi internetowe</t>
  </si>
  <si>
    <t>6210</t>
  </si>
  <si>
    <t>Dotacje celowe z budżetu na finansowanie lub dofinansowanie kosztów realizacji inwestycji i zakupów inwestycyjnych zakładów budżetowych</t>
  </si>
  <si>
    <t>z dnia 31marca 2005r.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</si>
  <si>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</si>
  <si>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  Zmiana planu, - zmniejszenie 28.II</t>
  </si>
  <si>
    <t>Planna 2005r.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</si>
  <si>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</si>
  <si>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</si>
  <si>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Dotacje celowe otrzymane z budżetu państwa na realizację inwestycji i zakupów inwestycyjnych własnych gmin.  Współfinansowanie programów i projektów realizowanych z funduszy strukturalnych, Funduszy Spólności oraz  z Sekcji  Gwarancji Europejskiego Funduszu Orientacji I Gwarancji Rolnej</t>
  </si>
  <si>
    <r>
      <t xml:space="preserve">Wydatki inwestycyjne jednostek budżetowych.  </t>
    </r>
    <r>
      <rPr>
        <sz val="8"/>
        <rFont val="Times New Roman CE"/>
        <family val="1"/>
      </rPr>
      <t>Finansowanie programów ze środków  bezzwrotnych pochodących z Unii Europejskiej</t>
    </r>
  </si>
  <si>
    <r>
      <t xml:space="preserve">Wydatki inwestycyjne jednostek budżetowych.  </t>
    </r>
    <r>
      <rPr>
        <sz val="8"/>
        <rFont val="Times New Roman CE"/>
        <family val="1"/>
      </rPr>
      <t>Współfinansowanie programów realizowanych ze środków bezzwrotnych pochodących z Unii Europejskiej</t>
    </r>
  </si>
  <si>
    <r>
      <t xml:space="preserve">Wydatki inwestycyjne jednostek budżetowych. </t>
    </r>
    <r>
      <rPr>
        <sz val="8"/>
        <rFont val="Times New Roman CE"/>
        <family val="1"/>
      </rPr>
      <t>Współfinansowanie programów i projektów realizowanych ze środków fubduszy strukturalnych, Funduszy Spójności oraz s Sekcji Gwarancji Europejskiego Funduszu Oreientacji i Gwarancji Rolnej</t>
    </r>
  </si>
  <si>
    <t xml:space="preserve">Wydatki inwestycyjne jednostek budżetowych  </t>
  </si>
  <si>
    <r>
      <t>Wydatki inwestycyjne jednostek budżetowych.</t>
    </r>
    <r>
      <rPr>
        <sz val="8"/>
        <rFont val="Times New Roman CE"/>
        <family val="1"/>
      </rPr>
      <t xml:space="preserve"> Finansowanie programów i projektów ze środków funduszy strukturalnych, Funduszy Spójności oraz Sekcji Gwarancji Europejskiego Funduszu Orientacji i Gwarancji Rolnej </t>
    </r>
  </si>
  <si>
    <t>zmiana</t>
  </si>
  <si>
    <t>zmiana27.04.2005</t>
  </si>
  <si>
    <t>60013</t>
  </si>
  <si>
    <t>Drogi publiczne wojewódzkie</t>
  </si>
  <si>
    <t xml:space="preserve">Wydatki inwestycyjne jednostek budżetowych   </t>
  </si>
  <si>
    <t>85415</t>
  </si>
  <si>
    <t>3240</t>
  </si>
  <si>
    <t>Pomoc materialna dla uczniów</t>
  </si>
  <si>
    <t>Stypendia dla uczniów</t>
  </si>
  <si>
    <t>6260</t>
  </si>
  <si>
    <t>Dotacje otrzymane z funduszy celowych na finansowanie lub dofinansowanie kosztów realizacji inwestycji i zakupów inwestycyjnych jednostek sektora finansów publicznyvh</t>
  </si>
  <si>
    <t>razem</t>
  </si>
  <si>
    <t xml:space="preserve">                                                     z dnia 27 kwietnia 2005r.</t>
  </si>
  <si>
    <t>92120</t>
  </si>
  <si>
    <t>Ochrona i konserwacja zabytków</t>
  </si>
  <si>
    <t>2580</t>
  </si>
  <si>
    <t>Dotacja podmiotowa z budżetu dla jednostek niezaliczanych do sektora finansów publicznych</t>
  </si>
  <si>
    <t>92195</t>
  </si>
  <si>
    <t xml:space="preserve">                                                     do Uchwały Nr XXX/166/2005</t>
  </si>
  <si>
    <t>Zmiana planu  wydatków na 2005r.</t>
  </si>
  <si>
    <t xml:space="preserve"> Zmiana planu  dochodów na 2005r.</t>
  </si>
  <si>
    <t xml:space="preserve">Wydatki inwestycyjne jednostek budżetowych.  </t>
  </si>
  <si>
    <t>Dotacje otrzymane z funduszy celowych na finansowanie lub dofinansowanie kosztów realizacji inwestycji i zakupów inwestycyjnych jednostek sektora finansów publicznych</t>
  </si>
  <si>
    <t>zmiana 29.06.2005r.</t>
  </si>
  <si>
    <t>29.06.2005</t>
  </si>
  <si>
    <t>2440</t>
  </si>
  <si>
    <t>Dotacje otrzymane z funduszy celowych na realizację zadań bieżących jednostek sektora finansów publicznych</t>
  </si>
  <si>
    <t>Para graf</t>
  </si>
  <si>
    <t xml:space="preserve">                                                     do Uchwały Nr XXXV/171/2005</t>
  </si>
  <si>
    <t xml:space="preserve">                                                     z dnia 29 czerwca 2005r.</t>
  </si>
  <si>
    <t>4430</t>
  </si>
  <si>
    <t>Zmiana planu dotacji i wydatków na zadania zlecone z zakresu administracji rządowej i innych zadań zleconych gminie ustawami na 2005r.</t>
  </si>
  <si>
    <t>Dochody</t>
  </si>
  <si>
    <t>Wydatki</t>
  </si>
  <si>
    <t xml:space="preserve">                                                                              Przewodnicząca Rady Gminy</t>
  </si>
  <si>
    <t xml:space="preserve">                                                                                            (Ewa Lesińska)</t>
  </si>
  <si>
    <t>Zakup usług dostępu do sieci Internet</t>
  </si>
  <si>
    <t>Ochrona zabytków i opieka nad zabytkami</t>
  </si>
  <si>
    <t>75075</t>
  </si>
  <si>
    <t>Promocja jednostek samorządu terytorialnego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</si>
  <si>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</si>
  <si>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 </t>
  </si>
  <si>
    <t xml:space="preserve">      Zmiana  plan dochodów na 2005r.</t>
  </si>
  <si>
    <t xml:space="preserve">       Zmiana planu wydatków na 2005r.</t>
  </si>
  <si>
    <t>3260</t>
  </si>
  <si>
    <t>Inne formy pomocy dla uczniów</t>
  </si>
  <si>
    <t>71004</t>
  </si>
  <si>
    <t>Plan zagospodarowania przestrzennego</t>
  </si>
  <si>
    <t>Zakup usug pozostaych</t>
  </si>
  <si>
    <t>do Uchwały Nr XXXVI/178</t>
  </si>
  <si>
    <t>z dnia 05 sierpnia 2005r.</t>
  </si>
  <si>
    <t>Zmiana planu wydatków na 2005r.</t>
  </si>
  <si>
    <t>Para- graf</t>
  </si>
  <si>
    <t xml:space="preserve">Plan </t>
  </si>
  <si>
    <t>zmiana planu</t>
  </si>
  <si>
    <t xml:space="preserve">                                                     do Uchwały Nr XXXVI/178/2005</t>
  </si>
  <si>
    <t xml:space="preserve">                                                     z dnia 05 sierpnia 2005r.</t>
  </si>
  <si>
    <t>29.06.2005r</t>
  </si>
  <si>
    <t>05.08.2005r</t>
  </si>
  <si>
    <t>05.05.2005r.</t>
  </si>
  <si>
    <t>28.VII.05</t>
  </si>
  <si>
    <t>8010</t>
  </si>
  <si>
    <t>Rozliczenia z bankami związane z obsługą gługu publicznego</t>
  </si>
  <si>
    <t xml:space="preserve">                                                          do Zarządzenia Nr 26/2005</t>
  </si>
  <si>
    <t xml:space="preserve">                                                          Wójta Gminy Kleszczewo</t>
  </si>
  <si>
    <t xml:space="preserve">                                                          z dnia 28 lipca 2005r </t>
  </si>
  <si>
    <t xml:space="preserve">                                                          Załącznik Nr 1</t>
  </si>
  <si>
    <t>Zmiana planu wydatków na 2005r</t>
  </si>
  <si>
    <t>mgr inż. Bogdan Kemnitz</t>
  </si>
  <si>
    <t>Rozliczenia z bankami związane z obsługą długu publicznego</t>
  </si>
  <si>
    <t xml:space="preserve">            Wójt Gminy         </t>
  </si>
  <si>
    <t>05.08.      2005r.</t>
  </si>
  <si>
    <t>Wpływy z tytułu pomocy finansowej udzielonej między jednostkami samorządu terytorialnego na dofinansowanie własnych zadań inwestycyjnych i zakupów inwestycyjnych</t>
  </si>
  <si>
    <t xml:space="preserve">Wydatki inwestycyjne jednostek budżeto-wych. Współfinansowanie programów i projektów realizowanych ze środków z funduszy strukturalnych, Funduszy Spójno-ści oraz z Sekcji Gwarancji Europejskiego funduszu Orientacji i Gwarancji Rolnej </t>
  </si>
  <si>
    <t>Dotacje celowe otrzymane z budżetu państwa na realizację własnych zadań bieżących gmin (związkom gmin). Finansowanie z pożyczek i kredytów zagranicznych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</si>
</sst>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;[Red]#,##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9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Arial CE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8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shrinkToFit="1"/>
    </xf>
    <xf numFmtId="164" fontId="7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7" fillId="0" borderId="1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/>
    </xf>
    <xf numFmtId="166" fontId="6" fillId="0" borderId="1" xfId="15" applyNumberFormat="1" applyFont="1" applyBorder="1" applyAlignment="1">
      <alignment/>
    </xf>
    <xf numFmtId="166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41" fontId="7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6" fillId="0" borderId="0" xfId="0" applyNumberFormat="1" applyFont="1" applyBorder="1" applyAlignment="1">
      <alignment horizontal="right" vertical="center"/>
    </xf>
    <xf numFmtId="3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top" wrapText="1"/>
    </xf>
    <xf numFmtId="0" fontId="12" fillId="0" borderId="0" xfId="0" applyFont="1" applyAlignment="1">
      <alignment/>
    </xf>
    <xf numFmtId="3" fontId="12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" xfId="15" applyNumberFormat="1" applyFont="1" applyBorder="1" applyAlignment="1">
      <alignment/>
    </xf>
    <xf numFmtId="3" fontId="13" fillId="0" borderId="1" xfId="15" applyNumberFormat="1" applyFont="1" applyBorder="1" applyAlignment="1">
      <alignment/>
    </xf>
    <xf numFmtId="3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/>
    </xf>
    <xf numFmtId="166" fontId="11" fillId="0" borderId="1" xfId="15" applyNumberFormat="1" applyFont="1" applyBorder="1" applyAlignment="1">
      <alignment/>
    </xf>
    <xf numFmtId="164" fontId="11" fillId="0" borderId="1" xfId="0" applyNumberFormat="1" applyFont="1" applyBorder="1" applyAlignment="1">
      <alignment horizontal="right" vertical="top"/>
    </xf>
    <xf numFmtId="166" fontId="11" fillId="0" borderId="1" xfId="15" applyNumberFormat="1" applyFont="1" applyBorder="1" applyAlignment="1">
      <alignment vertical="top"/>
    </xf>
    <xf numFmtId="3" fontId="11" fillId="0" borderId="1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64" fontId="11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2" xfId="0" applyNumberFormat="1" applyFont="1" applyBorder="1" applyAlignment="1">
      <alignment/>
    </xf>
    <xf numFmtId="3" fontId="11" fillId="0" borderId="1" xfId="15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11" fillId="0" borderId="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/>
    </xf>
    <xf numFmtId="3" fontId="13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49" fontId="7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/>
    </xf>
    <xf numFmtId="3" fontId="8" fillId="0" borderId="4" xfId="15" applyNumberFormat="1" applyFont="1" applyBorder="1" applyAlignment="1">
      <alignment/>
    </xf>
    <xf numFmtId="3" fontId="5" fillId="0" borderId="4" xfId="15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3" fontId="7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/>
    </xf>
    <xf numFmtId="166" fontId="6" fillId="0" borderId="4" xfId="15" applyNumberFormat="1" applyFont="1" applyBorder="1" applyAlignment="1">
      <alignment/>
    </xf>
    <xf numFmtId="166" fontId="6" fillId="0" borderId="4" xfId="15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vertical="top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7" fillId="0" borderId="6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3" fontId="7" fillId="0" borderId="6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49" fontId="6" fillId="0" borderId="8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3" fontId="6" fillId="0" borderId="8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vertical="top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" fillId="0" borderId="4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4" xfId="0" applyFill="1" applyBorder="1" applyAlignment="1">
      <alignment wrapText="1"/>
    </xf>
    <xf numFmtId="0" fontId="7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0" xfId="15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top"/>
    </xf>
    <xf numFmtId="3" fontId="8" fillId="0" borderId="4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top"/>
    </xf>
    <xf numFmtId="3" fontId="8" fillId="0" borderId="4" xfId="0" applyNumberFormat="1" applyFont="1" applyBorder="1" applyAlignment="1">
      <alignment vertical="top"/>
    </xf>
    <xf numFmtId="3" fontId="7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8" fillId="0" borderId="9" xfId="15" applyNumberFormat="1" applyFont="1" applyBorder="1" applyAlignment="1">
      <alignment/>
    </xf>
    <xf numFmtId="3" fontId="5" fillId="0" borderId="9" xfId="15" applyNumberFormat="1" applyFont="1" applyBorder="1" applyAlignment="1">
      <alignment/>
    </xf>
    <xf numFmtId="3" fontId="7" fillId="0" borderId="9" xfId="0" applyNumberFormat="1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/>
    </xf>
    <xf numFmtId="3" fontId="0" fillId="0" borderId="4" xfId="0" applyNumberFormat="1" applyBorder="1" applyAlignment="1">
      <alignment vertical="top"/>
    </xf>
    <xf numFmtId="3" fontId="6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top"/>
    </xf>
    <xf numFmtId="3" fontId="20" fillId="0" borderId="4" xfId="0" applyNumberFormat="1" applyFont="1" applyBorder="1" applyAlignment="1">
      <alignment vertical="top"/>
    </xf>
    <xf numFmtId="3" fontId="22" fillId="0" borderId="4" xfId="0" applyNumberFormat="1" applyFont="1" applyBorder="1" applyAlignment="1">
      <alignment vertical="top"/>
    </xf>
    <xf numFmtId="3" fontId="20" fillId="0" borderId="4" xfId="0" applyNumberFormat="1" applyFont="1" applyBorder="1" applyAlignment="1">
      <alignment horizontal="right" vertical="top"/>
    </xf>
    <xf numFmtId="3" fontId="23" fillId="0" borderId="4" xfId="0" applyNumberFormat="1" applyFont="1" applyBorder="1" applyAlignment="1">
      <alignment horizontal="right" vertical="top"/>
    </xf>
    <xf numFmtId="0" fontId="24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0" fillId="0" borderId="0" xfId="0" applyAlignment="1">
      <alignment vertical="top"/>
    </xf>
    <xf numFmtId="3" fontId="23" fillId="0" borderId="4" xfId="15" applyNumberFormat="1" applyFont="1" applyBorder="1" applyAlignment="1">
      <alignment vertical="top"/>
    </xf>
    <xf numFmtId="3" fontId="20" fillId="0" borderId="4" xfId="15" applyNumberFormat="1" applyFont="1" applyBorder="1" applyAlignment="1">
      <alignment vertical="top"/>
    </xf>
    <xf numFmtId="3" fontId="0" fillId="0" borderId="0" xfId="0" applyNumberFormat="1" applyFill="1" applyBorder="1" applyAlignment="1">
      <alignment/>
    </xf>
    <xf numFmtId="49" fontId="6" fillId="0" borderId="7" xfId="0" applyNumberFormat="1" applyFont="1" applyBorder="1" applyAlignment="1">
      <alignment vertical="top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4" fillId="0" borderId="4" xfId="0" applyNumberFormat="1" applyFont="1" applyBorder="1" applyAlignment="1">
      <alignment horizontal="right" vertical="top"/>
    </xf>
    <xf numFmtId="3" fontId="24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top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25" fillId="0" borderId="0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top"/>
    </xf>
    <xf numFmtId="3" fontId="22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25" fillId="0" borderId="4" xfId="0" applyNumberFormat="1" applyFont="1" applyBorder="1" applyAlignment="1">
      <alignment vertical="top"/>
    </xf>
    <xf numFmtId="0" fontId="25" fillId="0" borderId="4" xfId="0" applyFont="1" applyBorder="1" applyAlignment="1">
      <alignment wrapText="1"/>
    </xf>
    <xf numFmtId="164" fontId="25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49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49" fontId="25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49" fontId="23" fillId="0" borderId="4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3" fontId="2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3" fontId="23" fillId="0" borderId="4" xfId="0" applyNumberFormat="1" applyFont="1" applyBorder="1" applyAlignment="1">
      <alignment vertical="center"/>
    </xf>
    <xf numFmtId="3" fontId="23" fillId="0" borderId="4" xfId="15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49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3" fontId="20" fillId="0" borderId="4" xfId="0" applyNumberFormat="1" applyFont="1" applyBorder="1" applyAlignment="1">
      <alignment horizontal="right" vertical="center"/>
    </xf>
    <xf numFmtId="3" fontId="20" fillId="0" borderId="4" xfId="15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20" fillId="0" borderId="4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49" fontId="23" fillId="0" borderId="4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right" vertical="center"/>
    </xf>
    <xf numFmtId="164" fontId="20" fillId="0" borderId="4" xfId="0" applyNumberFormat="1" applyFont="1" applyBorder="1" applyAlignment="1">
      <alignment horizontal="right" vertical="center"/>
    </xf>
    <xf numFmtId="164" fontId="20" fillId="0" borderId="4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vertical="center"/>
    </xf>
    <xf numFmtId="49" fontId="20" fillId="0" borderId="4" xfId="0" applyNumberFormat="1" applyFont="1" applyBorder="1" applyAlignment="1">
      <alignment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166" fontId="20" fillId="0" borderId="4" xfId="15" applyNumberFormat="1" applyFont="1" applyBorder="1" applyAlignment="1">
      <alignment vertical="center"/>
    </xf>
    <xf numFmtId="49" fontId="20" fillId="0" borderId="4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5" fillId="0" borderId="4" xfId="0" applyFont="1" applyBorder="1" applyAlignment="1">
      <alignment/>
    </xf>
    <xf numFmtId="0" fontId="2" fillId="0" borderId="0" xfId="0" applyFont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8"/>
  <sheetViews>
    <sheetView workbookViewId="0" topLeftCell="A132">
      <selection activeCell="O96" sqref="O96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5.25390625" style="0" customWidth="1"/>
    <col min="4" max="4" width="42.25390625" style="0" customWidth="1"/>
    <col min="5" max="5" width="12.375" style="0" hidden="1" customWidth="1"/>
    <col min="6" max="6" width="12.75390625" style="0" hidden="1" customWidth="1"/>
    <col min="7" max="7" width="12.125" style="0" hidden="1" customWidth="1"/>
    <col min="8" max="8" width="11.75390625" style="0" hidden="1" customWidth="1"/>
    <col min="9" max="9" width="0.2421875" style="0" hidden="1" customWidth="1"/>
    <col min="10" max="11" width="12.25390625" style="0" hidden="1" customWidth="1"/>
    <col min="12" max="12" width="14.25390625" style="0" hidden="1" customWidth="1"/>
    <col min="13" max="13" width="10.125" style="0" hidden="1" customWidth="1"/>
  </cols>
  <sheetData>
    <row r="1" spans="4:11" ht="15.75">
      <c r="D1" s="449" t="s">
        <v>252</v>
      </c>
      <c r="E1" s="410"/>
      <c r="F1" s="410"/>
      <c r="G1" s="411"/>
      <c r="H1" s="411"/>
      <c r="I1" s="411"/>
      <c r="J1" s="411"/>
      <c r="K1" s="411"/>
    </row>
    <row r="2" spans="4:10" ht="15.75">
      <c r="D2" s="449" t="s">
        <v>263</v>
      </c>
      <c r="E2" s="410"/>
      <c r="F2" s="410"/>
      <c r="G2" s="411"/>
      <c r="H2" s="411"/>
      <c r="I2" s="411"/>
      <c r="J2" s="411"/>
    </row>
    <row r="3" spans="4:10" ht="15.75">
      <c r="D3" s="449" t="s">
        <v>250</v>
      </c>
      <c r="E3" s="410"/>
      <c r="F3" s="410"/>
      <c r="G3" s="411"/>
      <c r="H3" s="411"/>
      <c r="I3" s="411"/>
      <c r="J3" s="411"/>
    </row>
    <row r="4" spans="4:10" ht="15.75">
      <c r="D4" s="449" t="s">
        <v>251</v>
      </c>
      <c r="E4" s="410"/>
      <c r="F4" s="410"/>
      <c r="G4" s="411"/>
      <c r="H4" s="411"/>
      <c r="I4" s="411"/>
      <c r="J4" s="411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255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6" ht="42" customHeight="1">
      <c r="A9" s="147" t="s">
        <v>1</v>
      </c>
      <c r="B9" s="148" t="s">
        <v>2</v>
      </c>
      <c r="C9" s="149" t="s">
        <v>3</v>
      </c>
      <c r="D9" s="147" t="s">
        <v>4</v>
      </c>
      <c r="E9" s="150" t="s">
        <v>5</v>
      </c>
      <c r="F9" s="150" t="s">
        <v>318</v>
      </c>
      <c r="G9" s="151" t="s">
        <v>317</v>
      </c>
      <c r="H9" s="152" t="s">
        <v>269</v>
      </c>
      <c r="I9" s="153" t="s">
        <v>298</v>
      </c>
      <c r="J9" s="153" t="s">
        <v>274</v>
      </c>
      <c r="K9" s="258" t="s">
        <v>328</v>
      </c>
      <c r="L9" s="258" t="s">
        <v>269</v>
      </c>
      <c r="M9" s="317" t="s">
        <v>350</v>
      </c>
      <c r="O9" s="317" t="s">
        <v>398</v>
      </c>
      <c r="P9" s="317" t="s">
        <v>274</v>
      </c>
    </row>
    <row r="10" spans="1:16" ht="12.75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158">
        <f t="shared" si="0"/>
        <v>0</v>
      </c>
      <c r="L10" s="158">
        <f t="shared" si="0"/>
        <v>506676</v>
      </c>
      <c r="M10" s="158">
        <f t="shared" si="0"/>
        <v>0</v>
      </c>
      <c r="N10" s="158">
        <f t="shared" si="0"/>
        <v>506676</v>
      </c>
      <c r="P10" s="146">
        <f>N10+O10</f>
        <v>506676</v>
      </c>
    </row>
    <row r="11" spans="1:16" ht="12.75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164">
        <f t="shared" si="1"/>
        <v>0</v>
      </c>
      <c r="L11" s="164">
        <f t="shared" si="1"/>
        <v>506676</v>
      </c>
      <c r="M11" s="164">
        <f t="shared" si="1"/>
        <v>0</v>
      </c>
      <c r="N11" s="164">
        <f t="shared" si="1"/>
        <v>506676</v>
      </c>
      <c r="P11" s="146">
        <f aca="true" t="shared" si="2" ref="P11:P75">N11+O11</f>
        <v>506676</v>
      </c>
    </row>
    <row r="12" spans="1:16" ht="62.25" customHeight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L12" s="146">
        <f>J12+K12</f>
        <v>0</v>
      </c>
      <c r="P12" s="146">
        <f t="shared" si="2"/>
        <v>0</v>
      </c>
    </row>
    <row r="13" spans="1:16" ht="60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L13" s="146">
        <f>J13+K13</f>
        <v>506676</v>
      </c>
      <c r="N13" s="146">
        <f>L13+M13</f>
        <v>506676</v>
      </c>
      <c r="P13" s="146">
        <f t="shared" si="2"/>
        <v>506676</v>
      </c>
    </row>
    <row r="14" spans="1:16" ht="12.75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3" ref="H14:N15">SUM(H15)</f>
        <v>600</v>
      </c>
      <c r="I14" s="158">
        <f t="shared" si="3"/>
        <v>0</v>
      </c>
      <c r="J14" s="158">
        <f t="shared" si="3"/>
        <v>600</v>
      </c>
      <c r="K14" s="158">
        <f t="shared" si="3"/>
        <v>0</v>
      </c>
      <c r="L14" s="158">
        <f t="shared" si="3"/>
        <v>600</v>
      </c>
      <c r="M14" s="158">
        <f t="shared" si="3"/>
        <v>0</v>
      </c>
      <c r="N14" s="158">
        <f t="shared" si="3"/>
        <v>600</v>
      </c>
      <c r="P14" s="146">
        <f t="shared" si="2"/>
        <v>600</v>
      </c>
    </row>
    <row r="15" spans="1:16" ht="12.75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3"/>
        <v>600</v>
      </c>
      <c r="I15" s="164">
        <f t="shared" si="3"/>
        <v>0</v>
      </c>
      <c r="J15" s="164">
        <f t="shared" si="3"/>
        <v>600</v>
      </c>
      <c r="K15" s="164">
        <f t="shared" si="3"/>
        <v>0</v>
      </c>
      <c r="L15" s="164">
        <f t="shared" si="3"/>
        <v>600</v>
      </c>
      <c r="M15" s="164">
        <f t="shared" si="3"/>
        <v>0</v>
      </c>
      <c r="N15" s="164">
        <f t="shared" si="3"/>
        <v>600</v>
      </c>
      <c r="P15" s="146">
        <f t="shared" si="2"/>
        <v>600</v>
      </c>
    </row>
    <row r="16" spans="1:16" ht="48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L16" s="146">
        <f>J16+K16</f>
        <v>600</v>
      </c>
      <c r="N16" s="146">
        <f>L16+M16</f>
        <v>600</v>
      </c>
      <c r="P16" s="146">
        <f t="shared" si="2"/>
        <v>600</v>
      </c>
    </row>
    <row r="17" spans="1:16" ht="12.75">
      <c r="A17" s="155">
        <v>600</v>
      </c>
      <c r="B17" s="155"/>
      <c r="C17" s="172"/>
      <c r="D17" s="173" t="s">
        <v>19</v>
      </c>
      <c r="E17" s="158" t="e">
        <f aca="true" t="shared" si="4" ref="E17:N17">SUM(E18)</f>
        <v>#REF!</v>
      </c>
      <c r="F17" s="158">
        <f t="shared" si="4"/>
        <v>1113824</v>
      </c>
      <c r="G17" s="174">
        <f t="shared" si="4"/>
        <v>1220</v>
      </c>
      <c r="H17" s="175">
        <f t="shared" si="4"/>
        <v>1115044</v>
      </c>
      <c r="I17" s="175">
        <f t="shared" si="4"/>
        <v>0</v>
      </c>
      <c r="J17" s="175">
        <f t="shared" si="4"/>
        <v>1115044</v>
      </c>
      <c r="K17" s="175">
        <f t="shared" si="4"/>
        <v>42000</v>
      </c>
      <c r="L17" s="175">
        <f t="shared" si="4"/>
        <v>1157044</v>
      </c>
      <c r="M17" s="175">
        <f t="shared" si="4"/>
        <v>-340733</v>
      </c>
      <c r="N17" s="175">
        <f t="shared" si="4"/>
        <v>816311</v>
      </c>
      <c r="O17" s="376">
        <v>40000</v>
      </c>
      <c r="P17" s="362">
        <f t="shared" si="2"/>
        <v>856311</v>
      </c>
    </row>
    <row r="18" spans="1:16" ht="12.75">
      <c r="A18" s="160"/>
      <c r="B18" s="160">
        <v>60016</v>
      </c>
      <c r="C18" s="166"/>
      <c r="D18" s="167" t="s">
        <v>20</v>
      </c>
      <c r="E18" s="164" t="e">
        <f>SUM(#REF!)</f>
        <v>#REF!</v>
      </c>
      <c r="F18" s="164">
        <f>SUM(F19:F22)</f>
        <v>1113824</v>
      </c>
      <c r="G18" s="164">
        <f>SUM(G19:G22)</f>
        <v>1220</v>
      </c>
      <c r="H18" s="176">
        <f>SUM(H19:H22)</f>
        <v>1115044</v>
      </c>
      <c r="I18" s="176">
        <f aca="true" t="shared" si="5" ref="I18:N18">SUM(I19:I25)</f>
        <v>0</v>
      </c>
      <c r="J18" s="176">
        <f t="shared" si="5"/>
        <v>1115044</v>
      </c>
      <c r="K18" s="176">
        <f t="shared" si="5"/>
        <v>42000</v>
      </c>
      <c r="L18" s="176">
        <f t="shared" si="5"/>
        <v>1157044</v>
      </c>
      <c r="M18" s="176">
        <f t="shared" si="5"/>
        <v>-340733</v>
      </c>
      <c r="N18" s="176">
        <f t="shared" si="5"/>
        <v>816311</v>
      </c>
      <c r="O18">
        <f>SUM(O19:O25)</f>
        <v>40000</v>
      </c>
      <c r="P18">
        <f>SUM(P19:P25)</f>
        <v>856311</v>
      </c>
    </row>
    <row r="19" spans="1:16" ht="12.75">
      <c r="A19" s="160"/>
      <c r="B19" s="160"/>
      <c r="C19" s="166" t="s">
        <v>26</v>
      </c>
      <c r="D19" s="167" t="s">
        <v>27</v>
      </c>
      <c r="E19" s="164"/>
      <c r="F19" s="164"/>
      <c r="G19" s="159">
        <v>400</v>
      </c>
      <c r="H19" s="177">
        <f>SUM(F19:G19)</f>
        <v>400</v>
      </c>
      <c r="I19" s="178"/>
      <c r="J19" s="179">
        <f>H19+I19</f>
        <v>400</v>
      </c>
      <c r="L19" s="146">
        <f>J19+K19</f>
        <v>400</v>
      </c>
      <c r="M19">
        <v>1600</v>
      </c>
      <c r="N19" s="146">
        <f aca="true" t="shared" si="6" ref="N19:N25">L19+M19</f>
        <v>2000</v>
      </c>
      <c r="P19" s="146">
        <f t="shared" si="2"/>
        <v>2000</v>
      </c>
    </row>
    <row r="20" spans="1:16" ht="12.75">
      <c r="A20" s="160"/>
      <c r="B20" s="160"/>
      <c r="C20" s="166" t="s">
        <v>95</v>
      </c>
      <c r="D20" s="167" t="s">
        <v>27</v>
      </c>
      <c r="E20" s="164"/>
      <c r="F20" s="164"/>
      <c r="G20" s="159">
        <v>820</v>
      </c>
      <c r="H20" s="177">
        <f>SUM(F20:G20)</f>
        <v>820</v>
      </c>
      <c r="I20" s="178"/>
      <c r="J20" s="179">
        <f>H20+I20</f>
        <v>820</v>
      </c>
      <c r="L20" s="146">
        <f>J20+K20</f>
        <v>820</v>
      </c>
      <c r="N20" s="146">
        <f t="shared" si="6"/>
        <v>820</v>
      </c>
      <c r="P20" s="146">
        <f t="shared" si="2"/>
        <v>820</v>
      </c>
    </row>
    <row r="21" spans="1:16" ht="39" customHeight="1">
      <c r="A21" s="160"/>
      <c r="B21" s="160"/>
      <c r="C21" s="166" t="s">
        <v>336</v>
      </c>
      <c r="D21" s="167" t="s">
        <v>337</v>
      </c>
      <c r="E21" s="164"/>
      <c r="F21" s="164"/>
      <c r="G21" s="159"/>
      <c r="H21" s="177"/>
      <c r="I21" s="178"/>
      <c r="J21" s="179">
        <v>0</v>
      </c>
      <c r="K21" s="146">
        <v>42000</v>
      </c>
      <c r="L21" s="146">
        <v>42000</v>
      </c>
      <c r="N21" s="146">
        <f t="shared" si="6"/>
        <v>42000</v>
      </c>
      <c r="P21" s="146">
        <f t="shared" si="2"/>
        <v>42000</v>
      </c>
    </row>
    <row r="22" spans="1:16" ht="36">
      <c r="A22" s="160"/>
      <c r="B22" s="160"/>
      <c r="C22" s="166" t="s">
        <v>10</v>
      </c>
      <c r="D22" s="167" t="s">
        <v>21</v>
      </c>
      <c r="E22" s="164">
        <v>0</v>
      </c>
      <c r="F22" s="164">
        <v>1113824</v>
      </c>
      <c r="G22" s="168">
        <v>0</v>
      </c>
      <c r="H22" s="180">
        <f>SUM(F22:G22)</f>
        <v>1113824</v>
      </c>
      <c r="I22" s="178">
        <v>-1113824</v>
      </c>
      <c r="J22" s="179">
        <f>H22+I22</f>
        <v>0</v>
      </c>
      <c r="L22" s="146">
        <f>J22+K22</f>
        <v>0</v>
      </c>
      <c r="N22" s="146">
        <f t="shared" si="6"/>
        <v>0</v>
      </c>
      <c r="P22" s="146">
        <f t="shared" si="2"/>
        <v>0</v>
      </c>
    </row>
    <row r="23" spans="1:16" ht="72">
      <c r="A23" s="160"/>
      <c r="B23" s="160"/>
      <c r="C23" s="166" t="s">
        <v>302</v>
      </c>
      <c r="D23" s="167" t="s">
        <v>303</v>
      </c>
      <c r="E23" s="164"/>
      <c r="F23" s="164"/>
      <c r="G23" s="168"/>
      <c r="H23" s="180"/>
      <c r="I23" s="178">
        <v>982786</v>
      </c>
      <c r="J23" s="179">
        <f>H23+I23</f>
        <v>982786</v>
      </c>
      <c r="L23" s="146">
        <f>J23+K23</f>
        <v>982786</v>
      </c>
      <c r="M23">
        <v>-302059</v>
      </c>
      <c r="N23" s="146">
        <f t="shared" si="6"/>
        <v>680727</v>
      </c>
      <c r="P23" s="146">
        <f t="shared" si="2"/>
        <v>680727</v>
      </c>
    </row>
    <row r="24" spans="1:16" ht="48">
      <c r="A24" s="160"/>
      <c r="B24" s="160"/>
      <c r="C24" s="166" t="s">
        <v>130</v>
      </c>
      <c r="D24" s="167" t="s">
        <v>399</v>
      </c>
      <c r="E24" s="164"/>
      <c r="F24" s="164"/>
      <c r="G24" s="168"/>
      <c r="H24" s="180"/>
      <c r="I24" s="178"/>
      <c r="J24" s="179"/>
      <c r="L24" s="146"/>
      <c r="N24" s="146"/>
      <c r="O24">
        <v>40000</v>
      </c>
      <c r="P24" s="146">
        <v>40000</v>
      </c>
    </row>
    <row r="25" spans="1:16" ht="72">
      <c r="A25" s="160"/>
      <c r="B25" s="160"/>
      <c r="C25" s="166" t="s">
        <v>319</v>
      </c>
      <c r="D25" s="167" t="s">
        <v>320</v>
      </c>
      <c r="E25" s="164"/>
      <c r="F25" s="164"/>
      <c r="G25" s="168"/>
      <c r="H25" s="180"/>
      <c r="I25" s="178">
        <v>131038</v>
      </c>
      <c r="J25" s="179">
        <f>H25+I25</f>
        <v>131038</v>
      </c>
      <c r="L25" s="146">
        <f>J25+K25</f>
        <v>131038</v>
      </c>
      <c r="M25">
        <v>-40274</v>
      </c>
      <c r="N25" s="146">
        <f t="shared" si="6"/>
        <v>90764</v>
      </c>
      <c r="P25" s="146">
        <f t="shared" si="2"/>
        <v>90764</v>
      </c>
    </row>
    <row r="26" spans="1:16" ht="12.75">
      <c r="A26" s="155">
        <v>700</v>
      </c>
      <c r="B26" s="155"/>
      <c r="C26" s="172"/>
      <c r="D26" s="173" t="s">
        <v>22</v>
      </c>
      <c r="E26" s="158">
        <f>SUM(E27)</f>
        <v>1326553</v>
      </c>
      <c r="F26" s="158">
        <f>SUM(F27)</f>
        <v>1800775</v>
      </c>
      <c r="G26" s="159">
        <v>0</v>
      </c>
      <c r="H26" s="158">
        <f aca="true" t="shared" si="7" ref="H26:N26">SUM(H27)</f>
        <v>1800775</v>
      </c>
      <c r="I26" s="158">
        <f t="shared" si="7"/>
        <v>0</v>
      </c>
      <c r="J26" s="158">
        <f t="shared" si="7"/>
        <v>1800775</v>
      </c>
      <c r="K26" s="158">
        <f t="shared" si="7"/>
        <v>0</v>
      </c>
      <c r="L26" s="158">
        <f t="shared" si="7"/>
        <v>1800775</v>
      </c>
      <c r="M26" s="158">
        <f t="shared" si="7"/>
        <v>-42507</v>
      </c>
      <c r="N26" s="158">
        <f t="shared" si="7"/>
        <v>1758268</v>
      </c>
      <c r="P26" s="146">
        <f t="shared" si="2"/>
        <v>1758268</v>
      </c>
    </row>
    <row r="27" spans="1:16" ht="12.75">
      <c r="A27" s="160"/>
      <c r="B27" s="160">
        <v>70005</v>
      </c>
      <c r="C27" s="166"/>
      <c r="D27" s="167" t="s">
        <v>23</v>
      </c>
      <c r="E27" s="164">
        <f>SUM(E28:E33)</f>
        <v>1326553</v>
      </c>
      <c r="F27" s="164">
        <f>SUM(F28:F33)</f>
        <v>1800775</v>
      </c>
      <c r="G27" s="159">
        <v>0</v>
      </c>
      <c r="H27" s="164">
        <f aca="true" t="shared" si="8" ref="H27:N27">SUM(H28:H33)</f>
        <v>1800775</v>
      </c>
      <c r="I27" s="164">
        <f t="shared" si="8"/>
        <v>0</v>
      </c>
      <c r="J27" s="164">
        <f t="shared" si="8"/>
        <v>1800775</v>
      </c>
      <c r="K27" s="164">
        <f t="shared" si="8"/>
        <v>0</v>
      </c>
      <c r="L27" s="164">
        <f t="shared" si="8"/>
        <v>1800775</v>
      </c>
      <c r="M27" s="164">
        <f t="shared" si="8"/>
        <v>-42507</v>
      </c>
      <c r="N27" s="164">
        <f t="shared" si="8"/>
        <v>1758268</v>
      </c>
      <c r="P27" s="146">
        <f t="shared" si="2"/>
        <v>1758268</v>
      </c>
    </row>
    <row r="28" spans="1:16" ht="24">
      <c r="A28" s="160"/>
      <c r="B28" s="160"/>
      <c r="C28" s="166" t="s">
        <v>24</v>
      </c>
      <c r="D28" s="167" t="s">
        <v>25</v>
      </c>
      <c r="E28" s="164">
        <v>7050</v>
      </c>
      <c r="F28" s="181">
        <v>7050</v>
      </c>
      <c r="G28" s="159">
        <v>0</v>
      </c>
      <c r="H28" s="181">
        <v>7050</v>
      </c>
      <c r="I28" s="178"/>
      <c r="J28" s="179">
        <f aca="true" t="shared" si="9" ref="J28:J33">H28+I28</f>
        <v>7050</v>
      </c>
      <c r="L28" s="146">
        <f aca="true" t="shared" si="10" ref="L28:L33">J28+K28</f>
        <v>7050</v>
      </c>
      <c r="N28" s="146">
        <f aca="true" t="shared" si="11" ref="N28:N33">L28+M28</f>
        <v>7050</v>
      </c>
      <c r="P28" s="146">
        <f t="shared" si="2"/>
        <v>7050</v>
      </c>
    </row>
    <row r="29" spans="1:16" ht="12.75">
      <c r="A29" s="160"/>
      <c r="B29" s="160"/>
      <c r="C29" s="166" t="s">
        <v>26</v>
      </c>
      <c r="D29" s="167" t="s">
        <v>27</v>
      </c>
      <c r="E29" s="164">
        <v>100</v>
      </c>
      <c r="F29" s="164">
        <v>100</v>
      </c>
      <c r="G29" s="159">
        <v>0</v>
      </c>
      <c r="H29" s="164">
        <v>100</v>
      </c>
      <c r="I29" s="178"/>
      <c r="J29" s="179">
        <f t="shared" si="9"/>
        <v>100</v>
      </c>
      <c r="L29" s="146">
        <f t="shared" si="10"/>
        <v>100</v>
      </c>
      <c r="N29" s="146">
        <f t="shared" si="11"/>
        <v>100</v>
      </c>
      <c r="P29" s="146">
        <f t="shared" si="2"/>
        <v>100</v>
      </c>
    </row>
    <row r="30" spans="1:16" ht="48">
      <c r="A30" s="160"/>
      <c r="B30" s="160"/>
      <c r="C30" s="166" t="s">
        <v>17</v>
      </c>
      <c r="D30" s="167" t="s">
        <v>18</v>
      </c>
      <c r="E30" s="164">
        <v>105800</v>
      </c>
      <c r="F30" s="164">
        <v>108400</v>
      </c>
      <c r="G30" s="168">
        <v>0</v>
      </c>
      <c r="H30" s="164">
        <v>108400</v>
      </c>
      <c r="I30" s="178"/>
      <c r="J30" s="179">
        <f t="shared" si="9"/>
        <v>108400</v>
      </c>
      <c r="L30" s="146">
        <f t="shared" si="10"/>
        <v>108400</v>
      </c>
      <c r="N30" s="146">
        <f t="shared" si="11"/>
        <v>108400</v>
      </c>
      <c r="P30" s="146">
        <f t="shared" si="2"/>
        <v>108400</v>
      </c>
    </row>
    <row r="31" spans="1:16" ht="36">
      <c r="A31" s="160"/>
      <c r="B31" s="160"/>
      <c r="C31" s="166" t="s">
        <v>28</v>
      </c>
      <c r="D31" s="167" t="s">
        <v>29</v>
      </c>
      <c r="E31" s="164">
        <v>0</v>
      </c>
      <c r="F31" s="164">
        <v>108</v>
      </c>
      <c r="G31" s="168">
        <v>0</v>
      </c>
      <c r="H31" s="164">
        <v>108</v>
      </c>
      <c r="I31" s="178"/>
      <c r="J31" s="179">
        <f t="shared" si="9"/>
        <v>108</v>
      </c>
      <c r="L31" s="146">
        <f t="shared" si="10"/>
        <v>108</v>
      </c>
      <c r="N31" s="146">
        <f t="shared" si="11"/>
        <v>108</v>
      </c>
      <c r="P31" s="146">
        <f t="shared" si="2"/>
        <v>108</v>
      </c>
    </row>
    <row r="32" spans="1:16" ht="24">
      <c r="A32" s="160"/>
      <c r="B32" s="160"/>
      <c r="C32" s="166" t="s">
        <v>30</v>
      </c>
      <c r="D32" s="167" t="s">
        <v>31</v>
      </c>
      <c r="E32" s="164">
        <v>1211103</v>
      </c>
      <c r="F32" s="164">
        <v>1683725</v>
      </c>
      <c r="G32" s="159">
        <v>0</v>
      </c>
      <c r="H32" s="164">
        <v>1683725</v>
      </c>
      <c r="I32" s="178"/>
      <c r="J32" s="179">
        <f t="shared" si="9"/>
        <v>1683725</v>
      </c>
      <c r="L32" s="146">
        <f t="shared" si="10"/>
        <v>1683725</v>
      </c>
      <c r="M32">
        <v>-42507</v>
      </c>
      <c r="N32" s="146">
        <f t="shared" si="11"/>
        <v>1641218</v>
      </c>
      <c r="P32" s="146">
        <f t="shared" si="2"/>
        <v>1641218</v>
      </c>
    </row>
    <row r="33" spans="1:16" ht="12.75">
      <c r="A33" s="160"/>
      <c r="B33" s="160"/>
      <c r="C33" s="166" t="s">
        <v>32</v>
      </c>
      <c r="D33" s="167" t="s">
        <v>33</v>
      </c>
      <c r="E33" s="164">
        <v>2500</v>
      </c>
      <c r="F33" s="164">
        <v>1392</v>
      </c>
      <c r="G33" s="159">
        <v>0</v>
      </c>
      <c r="H33" s="164">
        <v>1392</v>
      </c>
      <c r="I33" s="178"/>
      <c r="J33" s="179">
        <f t="shared" si="9"/>
        <v>1392</v>
      </c>
      <c r="L33" s="146">
        <f t="shared" si="10"/>
        <v>1392</v>
      </c>
      <c r="N33" s="146">
        <f t="shared" si="11"/>
        <v>1392</v>
      </c>
      <c r="P33" s="146">
        <f t="shared" si="2"/>
        <v>1392</v>
      </c>
    </row>
    <row r="34" spans="1:16" ht="12.75">
      <c r="A34" s="155">
        <v>750</v>
      </c>
      <c r="B34" s="155"/>
      <c r="C34" s="172"/>
      <c r="D34" s="173" t="s">
        <v>34</v>
      </c>
      <c r="E34" s="158">
        <f>SUM(E35+E38)</f>
        <v>29700</v>
      </c>
      <c r="F34" s="158">
        <f>SUM(F35+F38)</f>
        <v>44610</v>
      </c>
      <c r="G34" s="159">
        <v>0</v>
      </c>
      <c r="H34" s="158">
        <f aca="true" t="shared" si="12" ref="H34:N34">SUM(H35+H38)</f>
        <v>44610</v>
      </c>
      <c r="I34" s="158">
        <f t="shared" si="12"/>
        <v>0</v>
      </c>
      <c r="J34" s="158">
        <f t="shared" si="12"/>
        <v>44610</v>
      </c>
      <c r="K34" s="158">
        <f t="shared" si="12"/>
        <v>0</v>
      </c>
      <c r="L34" s="158">
        <f t="shared" si="12"/>
        <v>44610</v>
      </c>
      <c r="M34" s="158">
        <f t="shared" si="12"/>
        <v>0</v>
      </c>
      <c r="N34" s="158">
        <f t="shared" si="12"/>
        <v>44610</v>
      </c>
      <c r="P34" s="146">
        <f t="shared" si="2"/>
        <v>44610</v>
      </c>
    </row>
    <row r="35" spans="1:16" ht="12.75">
      <c r="A35" s="160"/>
      <c r="B35" s="160">
        <v>75011</v>
      </c>
      <c r="C35" s="166"/>
      <c r="D35" s="167" t="s">
        <v>35</v>
      </c>
      <c r="E35" s="164">
        <f>SUM(E36:E37)</f>
        <v>26300</v>
      </c>
      <c r="F35" s="164">
        <f>SUM(F36:F37)</f>
        <v>41150</v>
      </c>
      <c r="G35" s="159">
        <v>0</v>
      </c>
      <c r="H35" s="164">
        <f aca="true" t="shared" si="13" ref="H35:N35">SUM(H36:H37)</f>
        <v>41150</v>
      </c>
      <c r="I35" s="164">
        <f t="shared" si="13"/>
        <v>0</v>
      </c>
      <c r="J35" s="164">
        <f t="shared" si="13"/>
        <v>41150</v>
      </c>
      <c r="K35" s="164">
        <f t="shared" si="13"/>
        <v>0</v>
      </c>
      <c r="L35" s="164">
        <f t="shared" si="13"/>
        <v>41150</v>
      </c>
      <c r="M35" s="164">
        <f t="shared" si="13"/>
        <v>0</v>
      </c>
      <c r="N35" s="164">
        <f t="shared" si="13"/>
        <v>41150</v>
      </c>
      <c r="P35" s="146">
        <f t="shared" si="2"/>
        <v>41150</v>
      </c>
    </row>
    <row r="36" spans="1:16" ht="48">
      <c r="A36" s="160"/>
      <c r="B36" s="160"/>
      <c r="C36" s="166" t="s">
        <v>36</v>
      </c>
      <c r="D36" s="167" t="s">
        <v>37</v>
      </c>
      <c r="E36" s="164">
        <v>25750</v>
      </c>
      <c r="F36" s="181">
        <v>40600</v>
      </c>
      <c r="G36" s="182">
        <v>0</v>
      </c>
      <c r="H36" s="181">
        <v>40600</v>
      </c>
      <c r="I36" s="178"/>
      <c r="J36" s="179">
        <f>H36+I36</f>
        <v>40600</v>
      </c>
      <c r="L36" s="146">
        <f>J36+K36</f>
        <v>40600</v>
      </c>
      <c r="N36" s="146">
        <f>L36+M36</f>
        <v>40600</v>
      </c>
      <c r="P36" s="146">
        <f t="shared" si="2"/>
        <v>40600</v>
      </c>
    </row>
    <row r="37" spans="1:16" ht="36">
      <c r="A37" s="160"/>
      <c r="B37" s="160"/>
      <c r="C37" s="166" t="s">
        <v>38</v>
      </c>
      <c r="D37" s="167" t="s">
        <v>39</v>
      </c>
      <c r="E37" s="164">
        <v>550</v>
      </c>
      <c r="F37" s="164">
        <v>550</v>
      </c>
      <c r="G37" s="182">
        <v>0</v>
      </c>
      <c r="H37" s="164">
        <v>550</v>
      </c>
      <c r="I37" s="178"/>
      <c r="J37" s="179">
        <f>H37+I37</f>
        <v>550</v>
      </c>
      <c r="L37" s="146">
        <f>J37+K37</f>
        <v>550</v>
      </c>
      <c r="N37" s="146">
        <f>L37+M37</f>
        <v>550</v>
      </c>
      <c r="P37" s="146">
        <f t="shared" si="2"/>
        <v>550</v>
      </c>
    </row>
    <row r="38" spans="1:16" ht="12.75">
      <c r="A38" s="160"/>
      <c r="B38" s="160">
        <v>75023</v>
      </c>
      <c r="C38" s="166"/>
      <c r="D38" s="167" t="s">
        <v>40</v>
      </c>
      <c r="E38" s="164">
        <f>SUM(E39:E41)</f>
        <v>3400</v>
      </c>
      <c r="F38" s="164">
        <f>SUM(F39:F41)</f>
        <v>3460</v>
      </c>
      <c r="G38" s="159">
        <v>0</v>
      </c>
      <c r="H38" s="164">
        <f aca="true" t="shared" si="14" ref="H38:N38">SUM(H39:H41)</f>
        <v>3460</v>
      </c>
      <c r="I38" s="164">
        <f t="shared" si="14"/>
        <v>0</v>
      </c>
      <c r="J38" s="164">
        <f t="shared" si="14"/>
        <v>3460</v>
      </c>
      <c r="K38" s="164">
        <f t="shared" si="14"/>
        <v>0</v>
      </c>
      <c r="L38" s="164">
        <f t="shared" si="14"/>
        <v>3460</v>
      </c>
      <c r="M38" s="164">
        <f t="shared" si="14"/>
        <v>0</v>
      </c>
      <c r="N38" s="164">
        <f t="shared" si="14"/>
        <v>3460</v>
      </c>
      <c r="P38" s="146">
        <f t="shared" si="2"/>
        <v>3460</v>
      </c>
    </row>
    <row r="39" spans="1:16" ht="12.75">
      <c r="A39" s="160"/>
      <c r="B39" s="160"/>
      <c r="C39" s="166" t="s">
        <v>26</v>
      </c>
      <c r="D39" s="167" t="s">
        <v>27</v>
      </c>
      <c r="E39" s="164">
        <v>1000</v>
      </c>
      <c r="F39" s="164">
        <v>2200</v>
      </c>
      <c r="G39" s="159">
        <v>0</v>
      </c>
      <c r="H39" s="164">
        <v>2200</v>
      </c>
      <c r="I39" s="178"/>
      <c r="J39" s="179">
        <f>H39+I39</f>
        <v>2200</v>
      </c>
      <c r="L39" s="146">
        <f>J39+K39</f>
        <v>2200</v>
      </c>
      <c r="N39" s="146">
        <f>L39+M39</f>
        <v>2200</v>
      </c>
      <c r="P39" s="146">
        <f t="shared" si="2"/>
        <v>2200</v>
      </c>
    </row>
    <row r="40" spans="1:16" ht="12.75">
      <c r="A40" s="160"/>
      <c r="B40" s="160"/>
      <c r="C40" s="166" t="s">
        <v>41</v>
      </c>
      <c r="D40" s="167" t="s">
        <v>42</v>
      </c>
      <c r="E40" s="164">
        <v>2400</v>
      </c>
      <c r="F40" s="164">
        <v>1250</v>
      </c>
      <c r="G40" s="159">
        <v>0</v>
      </c>
      <c r="H40" s="164">
        <v>1250</v>
      </c>
      <c r="I40" s="178"/>
      <c r="J40" s="179">
        <f>H40+I40</f>
        <v>1250</v>
      </c>
      <c r="L40" s="146">
        <f>J40+K40</f>
        <v>1250</v>
      </c>
      <c r="N40" s="146">
        <f>L40+M40</f>
        <v>1250</v>
      </c>
      <c r="P40" s="146">
        <f t="shared" si="2"/>
        <v>1250</v>
      </c>
    </row>
    <row r="41" spans="1:16" ht="12.75">
      <c r="A41" s="160"/>
      <c r="B41" s="160"/>
      <c r="C41" s="166" t="s">
        <v>32</v>
      </c>
      <c r="D41" s="167" t="s">
        <v>33</v>
      </c>
      <c r="E41" s="164">
        <v>0</v>
      </c>
      <c r="F41" s="164">
        <v>10</v>
      </c>
      <c r="G41" s="159">
        <v>0</v>
      </c>
      <c r="H41" s="164">
        <v>10</v>
      </c>
      <c r="I41" s="178"/>
      <c r="J41" s="179">
        <f>H41+I41</f>
        <v>10</v>
      </c>
      <c r="L41" s="146">
        <f>J41+K41</f>
        <v>10</v>
      </c>
      <c r="N41" s="146">
        <f>L41+M41</f>
        <v>10</v>
      </c>
      <c r="P41" s="146">
        <f t="shared" si="2"/>
        <v>10</v>
      </c>
    </row>
    <row r="42" spans="1:16" ht="24">
      <c r="A42" s="183">
        <v>751</v>
      </c>
      <c r="B42" s="155"/>
      <c r="C42" s="172"/>
      <c r="D42" s="173" t="s">
        <v>43</v>
      </c>
      <c r="E42" s="158" t="e">
        <f>SUM(E43+#REF!)</f>
        <v>#REF!</v>
      </c>
      <c r="F42" s="184">
        <f>SUM(F43)</f>
        <v>744</v>
      </c>
      <c r="G42" s="159">
        <v>0</v>
      </c>
      <c r="H42" s="184">
        <f aca="true" t="shared" si="15" ref="H42:N43">SUM(H43)</f>
        <v>744</v>
      </c>
      <c r="I42" s="184">
        <f t="shared" si="15"/>
        <v>0</v>
      </c>
      <c r="J42" s="184">
        <f t="shared" si="15"/>
        <v>744</v>
      </c>
      <c r="K42" s="184">
        <f t="shared" si="15"/>
        <v>0</v>
      </c>
      <c r="L42" s="184">
        <f t="shared" si="15"/>
        <v>744</v>
      </c>
      <c r="M42" s="184">
        <f t="shared" si="15"/>
        <v>0</v>
      </c>
      <c r="N42" s="184">
        <f t="shared" si="15"/>
        <v>744</v>
      </c>
      <c r="P42" s="146">
        <f t="shared" si="2"/>
        <v>744</v>
      </c>
    </row>
    <row r="43" spans="1:16" ht="24">
      <c r="A43" s="160"/>
      <c r="B43" s="185">
        <v>75101</v>
      </c>
      <c r="C43" s="166"/>
      <c r="D43" s="167" t="s">
        <v>44</v>
      </c>
      <c r="E43" s="164">
        <f>SUM(E44)</f>
        <v>707</v>
      </c>
      <c r="F43" s="164">
        <f>SUM(F44)</f>
        <v>744</v>
      </c>
      <c r="G43" s="159">
        <v>0</v>
      </c>
      <c r="H43" s="164">
        <f t="shared" si="15"/>
        <v>744</v>
      </c>
      <c r="I43" s="164">
        <f t="shared" si="15"/>
        <v>0</v>
      </c>
      <c r="J43" s="164">
        <f t="shared" si="15"/>
        <v>744</v>
      </c>
      <c r="K43" s="164">
        <f t="shared" si="15"/>
        <v>0</v>
      </c>
      <c r="L43" s="164">
        <f t="shared" si="15"/>
        <v>744</v>
      </c>
      <c r="M43" s="164">
        <f t="shared" si="15"/>
        <v>0</v>
      </c>
      <c r="N43" s="164">
        <f t="shared" si="15"/>
        <v>744</v>
      </c>
      <c r="P43" s="146">
        <f t="shared" si="2"/>
        <v>744</v>
      </c>
    </row>
    <row r="44" spans="1:16" ht="48">
      <c r="A44" s="160"/>
      <c r="B44" s="160"/>
      <c r="C44" s="166" t="s">
        <v>36</v>
      </c>
      <c r="D44" s="167" t="s">
        <v>37</v>
      </c>
      <c r="E44" s="164">
        <v>707</v>
      </c>
      <c r="F44" s="181">
        <v>744</v>
      </c>
      <c r="G44" s="182">
        <v>0</v>
      </c>
      <c r="H44" s="181">
        <v>744</v>
      </c>
      <c r="I44" s="178"/>
      <c r="J44" s="179">
        <f>H44+I44</f>
        <v>744</v>
      </c>
      <c r="L44" s="146">
        <f>J44+K44</f>
        <v>744</v>
      </c>
      <c r="N44" s="146">
        <f>L44+M44</f>
        <v>744</v>
      </c>
      <c r="P44" s="146">
        <f t="shared" si="2"/>
        <v>744</v>
      </c>
    </row>
    <row r="45" spans="1:16" ht="12.75">
      <c r="A45" s="183">
        <v>754</v>
      </c>
      <c r="B45" s="186"/>
      <c r="C45" s="187"/>
      <c r="D45" s="188" t="s">
        <v>46</v>
      </c>
      <c r="E45" s="158">
        <f>SUM(E46)</f>
        <v>2500</v>
      </c>
      <c r="F45" s="158">
        <f>SUM(F46)</f>
        <v>400</v>
      </c>
      <c r="G45" s="159">
        <v>0</v>
      </c>
      <c r="H45" s="158">
        <f aca="true" t="shared" si="16" ref="H45:N46">SUM(H46)</f>
        <v>400</v>
      </c>
      <c r="I45" s="158">
        <f t="shared" si="16"/>
        <v>0</v>
      </c>
      <c r="J45" s="158">
        <f t="shared" si="16"/>
        <v>400</v>
      </c>
      <c r="K45" s="158">
        <f t="shared" si="16"/>
        <v>0</v>
      </c>
      <c r="L45" s="158">
        <f t="shared" si="16"/>
        <v>400</v>
      </c>
      <c r="M45" s="158">
        <f t="shared" si="16"/>
        <v>0</v>
      </c>
      <c r="N45" s="158">
        <f t="shared" si="16"/>
        <v>400</v>
      </c>
      <c r="P45" s="146">
        <f t="shared" si="2"/>
        <v>400</v>
      </c>
    </row>
    <row r="46" spans="1:16" ht="12.75">
      <c r="A46" s="160"/>
      <c r="B46" s="160">
        <v>75414</v>
      </c>
      <c r="C46" s="166"/>
      <c r="D46" s="167" t="s">
        <v>47</v>
      </c>
      <c r="E46" s="164">
        <f>SUM(E47)</f>
        <v>2500</v>
      </c>
      <c r="F46" s="164">
        <f>SUM(F47)</f>
        <v>400</v>
      </c>
      <c r="G46" s="159">
        <v>0</v>
      </c>
      <c r="H46" s="164">
        <f t="shared" si="16"/>
        <v>400</v>
      </c>
      <c r="I46" s="164">
        <f t="shared" si="16"/>
        <v>0</v>
      </c>
      <c r="J46" s="164">
        <f t="shared" si="16"/>
        <v>400</v>
      </c>
      <c r="K46" s="164">
        <f t="shared" si="16"/>
        <v>0</v>
      </c>
      <c r="L46" s="164">
        <f t="shared" si="16"/>
        <v>400</v>
      </c>
      <c r="N46" s="146">
        <f>L46+M46</f>
        <v>400</v>
      </c>
      <c r="P46" s="146">
        <f t="shared" si="2"/>
        <v>400</v>
      </c>
    </row>
    <row r="47" spans="1:16" ht="48">
      <c r="A47" s="160"/>
      <c r="B47" s="160"/>
      <c r="C47" s="166" t="s">
        <v>36</v>
      </c>
      <c r="D47" s="167" t="s">
        <v>48</v>
      </c>
      <c r="E47" s="164">
        <v>2500</v>
      </c>
      <c r="F47" s="181">
        <v>400</v>
      </c>
      <c r="G47" s="159">
        <v>0</v>
      </c>
      <c r="H47" s="181">
        <v>400</v>
      </c>
      <c r="I47" s="178"/>
      <c r="J47" s="179">
        <f>H47+I47</f>
        <v>400</v>
      </c>
      <c r="L47" s="146">
        <f>J47+K47</f>
        <v>400</v>
      </c>
      <c r="P47" s="146">
        <f t="shared" si="2"/>
        <v>0</v>
      </c>
    </row>
    <row r="48" spans="1:16" ht="36">
      <c r="A48" s="183">
        <v>756</v>
      </c>
      <c r="B48" s="155"/>
      <c r="C48" s="172"/>
      <c r="D48" s="173" t="s">
        <v>49</v>
      </c>
      <c r="E48" s="158">
        <f aca="true" t="shared" si="17" ref="E48:N48">SUM(E49+E52+E61+E73+E77)</f>
        <v>2941496</v>
      </c>
      <c r="F48" s="184">
        <f t="shared" si="17"/>
        <v>3340439</v>
      </c>
      <c r="G48" s="184">
        <f t="shared" si="17"/>
        <v>10331</v>
      </c>
      <c r="H48" s="184">
        <f t="shared" si="17"/>
        <v>3350770</v>
      </c>
      <c r="I48" s="184">
        <f t="shared" si="17"/>
        <v>0</v>
      </c>
      <c r="J48" s="184">
        <f t="shared" si="17"/>
        <v>3350770</v>
      </c>
      <c r="K48" s="184">
        <f t="shared" si="17"/>
        <v>0</v>
      </c>
      <c r="L48" s="184">
        <f t="shared" si="17"/>
        <v>3350770</v>
      </c>
      <c r="M48" s="184">
        <f t="shared" si="17"/>
        <v>10790</v>
      </c>
      <c r="N48" s="184">
        <f t="shared" si="17"/>
        <v>3361560</v>
      </c>
      <c r="P48" s="146">
        <f t="shared" si="2"/>
        <v>3361560</v>
      </c>
    </row>
    <row r="49" spans="1:16" ht="12.75">
      <c r="A49" s="160"/>
      <c r="B49" s="185">
        <v>75601</v>
      </c>
      <c r="C49" s="166"/>
      <c r="D49" s="185" t="s">
        <v>50</v>
      </c>
      <c r="E49" s="164">
        <f>SUM(E50:E51)</f>
        <v>5050</v>
      </c>
      <c r="F49" s="164">
        <f>SUM(F50:F51)</f>
        <v>5050</v>
      </c>
      <c r="G49" s="159"/>
      <c r="H49" s="164">
        <f aca="true" t="shared" si="18" ref="H49:N49">SUM(H50:H51)</f>
        <v>5050</v>
      </c>
      <c r="I49" s="164">
        <f t="shared" si="18"/>
        <v>0</v>
      </c>
      <c r="J49" s="164">
        <f t="shared" si="18"/>
        <v>5050</v>
      </c>
      <c r="K49" s="164">
        <f t="shared" si="18"/>
        <v>0</v>
      </c>
      <c r="L49" s="164">
        <f t="shared" si="18"/>
        <v>5050</v>
      </c>
      <c r="M49" s="164">
        <f t="shared" si="18"/>
        <v>0</v>
      </c>
      <c r="N49" s="164">
        <f t="shared" si="18"/>
        <v>5050</v>
      </c>
      <c r="P49" s="146">
        <f t="shared" si="2"/>
        <v>5050</v>
      </c>
    </row>
    <row r="50" spans="1:16" ht="24">
      <c r="A50" s="160"/>
      <c r="B50" s="160"/>
      <c r="C50" s="166" t="s">
        <v>51</v>
      </c>
      <c r="D50" s="167" t="s">
        <v>52</v>
      </c>
      <c r="E50" s="164">
        <v>5000</v>
      </c>
      <c r="F50" s="181">
        <v>5000</v>
      </c>
      <c r="G50" s="159"/>
      <c r="H50" s="181">
        <v>5000</v>
      </c>
      <c r="I50" s="178"/>
      <c r="J50" s="179">
        <f>H50+I50</f>
        <v>5000</v>
      </c>
      <c r="L50" s="146">
        <f>J50+K50</f>
        <v>5000</v>
      </c>
      <c r="N50" s="146">
        <f>L50+M50</f>
        <v>5000</v>
      </c>
      <c r="P50" s="146">
        <f t="shared" si="2"/>
        <v>5000</v>
      </c>
    </row>
    <row r="51" spans="1:16" ht="24">
      <c r="A51" s="160"/>
      <c r="B51" s="160"/>
      <c r="C51" s="166" t="s">
        <v>53</v>
      </c>
      <c r="D51" s="167" t="s">
        <v>54</v>
      </c>
      <c r="E51" s="164">
        <v>50</v>
      </c>
      <c r="F51" s="181">
        <v>50</v>
      </c>
      <c r="G51" s="159"/>
      <c r="H51" s="181">
        <v>50</v>
      </c>
      <c r="I51" s="178"/>
      <c r="J51" s="179">
        <f>H51+I51</f>
        <v>50</v>
      </c>
      <c r="L51" s="146">
        <f>J51+K51</f>
        <v>50</v>
      </c>
      <c r="N51" s="146">
        <f>L51+M51</f>
        <v>50</v>
      </c>
      <c r="P51" s="146">
        <f t="shared" si="2"/>
        <v>50</v>
      </c>
    </row>
    <row r="52" spans="1:16" ht="36">
      <c r="A52" s="160"/>
      <c r="B52" s="185">
        <v>75615</v>
      </c>
      <c r="C52" s="166"/>
      <c r="D52" s="167" t="s">
        <v>55</v>
      </c>
      <c r="E52" s="164">
        <f>SUM(E53:E60)</f>
        <v>737417</v>
      </c>
      <c r="F52" s="181">
        <f>SUM(F53:F60)</f>
        <v>765460</v>
      </c>
      <c r="G52" s="159"/>
      <c r="H52" s="181">
        <f aca="true" t="shared" si="19" ref="H52:N52">SUM(H53:H60)</f>
        <v>765460</v>
      </c>
      <c r="I52" s="181">
        <f t="shared" si="19"/>
        <v>0</v>
      </c>
      <c r="J52" s="181">
        <f t="shared" si="19"/>
        <v>765460</v>
      </c>
      <c r="K52" s="181">
        <f t="shared" si="19"/>
        <v>0</v>
      </c>
      <c r="L52" s="181">
        <f t="shared" si="19"/>
        <v>765460</v>
      </c>
      <c r="M52" s="181">
        <f t="shared" si="19"/>
        <v>680</v>
      </c>
      <c r="N52" s="181">
        <f t="shared" si="19"/>
        <v>766140</v>
      </c>
      <c r="P52" s="146">
        <f t="shared" si="2"/>
        <v>766140</v>
      </c>
    </row>
    <row r="53" spans="1:16" ht="12.75">
      <c r="A53" s="160"/>
      <c r="B53" s="160"/>
      <c r="C53" s="166" t="s">
        <v>56</v>
      </c>
      <c r="D53" s="167" t="s">
        <v>57</v>
      </c>
      <c r="E53" s="164">
        <v>550000</v>
      </c>
      <c r="F53" s="164">
        <v>568000</v>
      </c>
      <c r="G53" s="159"/>
      <c r="H53" s="164">
        <v>568000</v>
      </c>
      <c r="I53" s="178"/>
      <c r="J53" s="179">
        <f>H53+I53</f>
        <v>568000</v>
      </c>
      <c r="L53" s="146">
        <f>J53+K53</f>
        <v>568000</v>
      </c>
      <c r="N53" s="146">
        <f>L53+M53</f>
        <v>568000</v>
      </c>
      <c r="P53" s="146">
        <f t="shared" si="2"/>
        <v>568000</v>
      </c>
    </row>
    <row r="54" spans="1:16" ht="12.75">
      <c r="A54" s="160"/>
      <c r="B54" s="160"/>
      <c r="C54" s="166" t="s">
        <v>58</v>
      </c>
      <c r="D54" s="167" t="s">
        <v>59</v>
      </c>
      <c r="E54" s="164">
        <v>140000</v>
      </c>
      <c r="F54" s="164">
        <v>150000</v>
      </c>
      <c r="G54" s="159"/>
      <c r="H54" s="164">
        <v>150000</v>
      </c>
      <c r="I54" s="178"/>
      <c r="J54" s="179">
        <f aca="true" t="shared" si="20" ref="J54:J60">H54+I54</f>
        <v>150000</v>
      </c>
      <c r="L54" s="146">
        <f aca="true" t="shared" si="21" ref="L54:L60">J54+K54</f>
        <v>150000</v>
      </c>
      <c r="N54" s="146">
        <f aca="true" t="shared" si="22" ref="N54:N60">L54+M54</f>
        <v>150000</v>
      </c>
      <c r="P54" s="146">
        <f t="shared" si="2"/>
        <v>150000</v>
      </c>
    </row>
    <row r="55" spans="1:16" ht="12.75">
      <c r="A55" s="160"/>
      <c r="B55" s="160"/>
      <c r="C55" s="166" t="s">
        <v>60</v>
      </c>
      <c r="D55" s="167" t="s">
        <v>61</v>
      </c>
      <c r="E55" s="164">
        <v>1555</v>
      </c>
      <c r="F55" s="164">
        <v>1660</v>
      </c>
      <c r="G55" s="159"/>
      <c r="H55" s="164">
        <v>1660</v>
      </c>
      <c r="I55" s="178"/>
      <c r="J55" s="179">
        <f t="shared" si="20"/>
        <v>1660</v>
      </c>
      <c r="L55" s="146">
        <f t="shared" si="21"/>
        <v>1660</v>
      </c>
      <c r="M55">
        <v>300</v>
      </c>
      <c r="N55" s="146">
        <f t="shared" si="22"/>
        <v>1960</v>
      </c>
      <c r="P55" s="146">
        <f t="shared" si="2"/>
        <v>1960</v>
      </c>
    </row>
    <row r="56" spans="1:16" ht="12.75">
      <c r="A56" s="160"/>
      <c r="B56" s="160"/>
      <c r="C56" s="166" t="s">
        <v>62</v>
      </c>
      <c r="D56" s="167" t="s">
        <v>63</v>
      </c>
      <c r="E56" s="164">
        <v>15720</v>
      </c>
      <c r="F56" s="164">
        <v>16220</v>
      </c>
      <c r="G56" s="159"/>
      <c r="H56" s="164">
        <v>16220</v>
      </c>
      <c r="I56" s="178"/>
      <c r="J56" s="179">
        <f t="shared" si="20"/>
        <v>16220</v>
      </c>
      <c r="L56" s="146">
        <f t="shared" si="21"/>
        <v>16220</v>
      </c>
      <c r="N56" s="146">
        <f t="shared" si="22"/>
        <v>16220</v>
      </c>
      <c r="P56" s="146">
        <f t="shared" si="2"/>
        <v>16220</v>
      </c>
    </row>
    <row r="57" spans="1:16" ht="12.75">
      <c r="A57" s="160"/>
      <c r="B57" s="160"/>
      <c r="C57" s="166" t="s">
        <v>64</v>
      </c>
      <c r="D57" s="167" t="s">
        <v>65</v>
      </c>
      <c r="E57" s="164">
        <v>26842</v>
      </c>
      <c r="F57" s="164">
        <v>27000</v>
      </c>
      <c r="G57" s="159"/>
      <c r="H57" s="164">
        <v>27000</v>
      </c>
      <c r="I57" s="178"/>
      <c r="J57" s="179">
        <f t="shared" si="20"/>
        <v>27000</v>
      </c>
      <c r="L57" s="146">
        <f t="shared" si="21"/>
        <v>27000</v>
      </c>
      <c r="N57" s="146">
        <f t="shared" si="22"/>
        <v>27000</v>
      </c>
      <c r="P57" s="146">
        <f t="shared" si="2"/>
        <v>27000</v>
      </c>
    </row>
    <row r="58" spans="1:16" ht="12.75">
      <c r="A58" s="160"/>
      <c r="B58" s="160"/>
      <c r="C58" s="166" t="s">
        <v>66</v>
      </c>
      <c r="D58" s="167" t="s">
        <v>67</v>
      </c>
      <c r="E58" s="164">
        <v>800</v>
      </c>
      <c r="F58" s="164">
        <v>0</v>
      </c>
      <c r="G58" s="159"/>
      <c r="H58" s="164">
        <v>0</v>
      </c>
      <c r="I58" s="178"/>
      <c r="J58" s="179">
        <f t="shared" si="20"/>
        <v>0</v>
      </c>
      <c r="L58" s="146">
        <f t="shared" si="21"/>
        <v>0</v>
      </c>
      <c r="M58">
        <v>800</v>
      </c>
      <c r="N58" s="146">
        <f t="shared" si="22"/>
        <v>800</v>
      </c>
      <c r="P58" s="146">
        <f t="shared" si="2"/>
        <v>800</v>
      </c>
    </row>
    <row r="59" spans="1:16" ht="12.75">
      <c r="A59" s="160"/>
      <c r="B59" s="160"/>
      <c r="C59" s="166" t="s">
        <v>26</v>
      </c>
      <c r="D59" s="167" t="s">
        <v>27</v>
      </c>
      <c r="E59" s="164">
        <v>500</v>
      </c>
      <c r="F59" s="164">
        <v>520</v>
      </c>
      <c r="G59" s="159"/>
      <c r="H59" s="164">
        <v>520</v>
      </c>
      <c r="I59" s="178"/>
      <c r="J59" s="179">
        <f t="shared" si="20"/>
        <v>520</v>
      </c>
      <c r="L59" s="146">
        <f t="shared" si="21"/>
        <v>520</v>
      </c>
      <c r="M59">
        <v>-420</v>
      </c>
      <c r="N59" s="146">
        <f t="shared" si="22"/>
        <v>100</v>
      </c>
      <c r="P59" s="146">
        <f t="shared" si="2"/>
        <v>100</v>
      </c>
    </row>
    <row r="60" spans="1:16" ht="24">
      <c r="A60" s="160"/>
      <c r="B60" s="160"/>
      <c r="C60" s="166" t="s">
        <v>53</v>
      </c>
      <c r="D60" s="167" t="s">
        <v>54</v>
      </c>
      <c r="E60" s="164">
        <v>2000</v>
      </c>
      <c r="F60" s="164">
        <v>2060</v>
      </c>
      <c r="G60" s="159"/>
      <c r="H60" s="164">
        <v>2060</v>
      </c>
      <c r="I60" s="178"/>
      <c r="J60" s="179">
        <f t="shared" si="20"/>
        <v>2060</v>
      </c>
      <c r="L60" s="146">
        <f t="shared" si="21"/>
        <v>2060</v>
      </c>
      <c r="N60" s="146">
        <f t="shared" si="22"/>
        <v>2060</v>
      </c>
      <c r="P60" s="146">
        <f t="shared" si="2"/>
        <v>2060</v>
      </c>
    </row>
    <row r="61" spans="1:16" ht="48">
      <c r="A61" s="160"/>
      <c r="B61" s="185">
        <v>75616</v>
      </c>
      <c r="C61" s="166"/>
      <c r="D61" s="167" t="s">
        <v>68</v>
      </c>
      <c r="E61" s="164">
        <f>SUM(E62:E72)</f>
        <v>876205</v>
      </c>
      <c r="F61" s="181">
        <f>SUM(F62:F72)</f>
        <v>923887</v>
      </c>
      <c r="G61" s="159"/>
      <c r="H61" s="181">
        <f aca="true" t="shared" si="23" ref="H61:N61">SUM(H62:H72)</f>
        <v>923887</v>
      </c>
      <c r="I61" s="181">
        <f t="shared" si="23"/>
        <v>0</v>
      </c>
      <c r="J61" s="181">
        <f t="shared" si="23"/>
        <v>923887</v>
      </c>
      <c r="K61" s="181">
        <f t="shared" si="23"/>
        <v>0</v>
      </c>
      <c r="L61" s="181">
        <f t="shared" si="23"/>
        <v>923887</v>
      </c>
      <c r="M61" s="181">
        <f t="shared" si="23"/>
        <v>10110</v>
      </c>
      <c r="N61" s="181">
        <f t="shared" si="23"/>
        <v>933997</v>
      </c>
      <c r="P61" s="146">
        <f t="shared" si="2"/>
        <v>933997</v>
      </c>
    </row>
    <row r="62" spans="1:16" ht="12.75">
      <c r="A62" s="160"/>
      <c r="B62" s="160"/>
      <c r="C62" s="166" t="s">
        <v>56</v>
      </c>
      <c r="D62" s="167" t="s">
        <v>57</v>
      </c>
      <c r="E62" s="164">
        <v>350000</v>
      </c>
      <c r="F62" s="164">
        <v>361200</v>
      </c>
      <c r="G62" s="159"/>
      <c r="H62" s="164">
        <v>361200</v>
      </c>
      <c r="I62" s="178"/>
      <c r="J62" s="179">
        <f>H62+I62</f>
        <v>361200</v>
      </c>
      <c r="L62" s="146">
        <f>J62+K62</f>
        <v>361200</v>
      </c>
      <c r="N62" s="146">
        <f>L62+M62</f>
        <v>361200</v>
      </c>
      <c r="P62" s="146">
        <f t="shared" si="2"/>
        <v>361200</v>
      </c>
    </row>
    <row r="63" spans="1:16" ht="12.75">
      <c r="A63" s="160"/>
      <c r="B63" s="160"/>
      <c r="C63" s="166" t="s">
        <v>58</v>
      </c>
      <c r="D63" s="167" t="s">
        <v>59</v>
      </c>
      <c r="E63" s="164">
        <v>460000</v>
      </c>
      <c r="F63" s="164">
        <v>492100</v>
      </c>
      <c r="G63" s="159"/>
      <c r="H63" s="164">
        <v>492100</v>
      </c>
      <c r="I63" s="178"/>
      <c r="J63" s="179">
        <f aca="true" t="shared" si="24" ref="J63:J72">H63+I63</f>
        <v>492100</v>
      </c>
      <c r="L63" s="146">
        <f aca="true" t="shared" si="25" ref="L63:L72">J63+K63</f>
        <v>492100</v>
      </c>
      <c r="N63" s="146">
        <f aca="true" t="shared" si="26" ref="N63:N72">L63+M63</f>
        <v>492100</v>
      </c>
      <c r="P63" s="146">
        <f t="shared" si="2"/>
        <v>492100</v>
      </c>
    </row>
    <row r="64" spans="1:16" ht="12.75">
      <c r="A64" s="160"/>
      <c r="B64" s="160"/>
      <c r="C64" s="166" t="s">
        <v>60</v>
      </c>
      <c r="D64" s="167" t="s">
        <v>61</v>
      </c>
      <c r="E64" s="164">
        <v>25</v>
      </c>
      <c r="F64" s="164">
        <v>27</v>
      </c>
      <c r="G64" s="159"/>
      <c r="H64" s="164">
        <v>27</v>
      </c>
      <c r="I64" s="178"/>
      <c r="J64" s="179">
        <f t="shared" si="24"/>
        <v>27</v>
      </c>
      <c r="L64" s="146">
        <f t="shared" si="25"/>
        <v>27</v>
      </c>
      <c r="M64">
        <v>110</v>
      </c>
      <c r="N64" s="146">
        <f t="shared" si="26"/>
        <v>137</v>
      </c>
      <c r="P64" s="146">
        <f t="shared" si="2"/>
        <v>137</v>
      </c>
    </row>
    <row r="65" spans="1:16" ht="12.75">
      <c r="A65" s="160"/>
      <c r="B65" s="160"/>
      <c r="C65" s="166" t="s">
        <v>62</v>
      </c>
      <c r="D65" s="167" t="s">
        <v>63</v>
      </c>
      <c r="E65" s="164">
        <v>36280</v>
      </c>
      <c r="F65" s="164">
        <v>40000</v>
      </c>
      <c r="G65" s="159"/>
      <c r="H65" s="164">
        <v>40000</v>
      </c>
      <c r="I65" s="178"/>
      <c r="J65" s="179">
        <f t="shared" si="24"/>
        <v>40000</v>
      </c>
      <c r="L65" s="146">
        <f t="shared" si="25"/>
        <v>40000</v>
      </c>
      <c r="M65">
        <v>10000</v>
      </c>
      <c r="N65" s="146">
        <f t="shared" si="26"/>
        <v>50000</v>
      </c>
      <c r="P65" s="146">
        <f t="shared" si="2"/>
        <v>50000</v>
      </c>
    </row>
    <row r="66" spans="1:16" ht="12.75">
      <c r="A66" s="160"/>
      <c r="B66" s="160"/>
      <c r="C66" s="166" t="s">
        <v>69</v>
      </c>
      <c r="D66" s="167" t="s">
        <v>70</v>
      </c>
      <c r="E66" s="164">
        <v>1000</v>
      </c>
      <c r="F66" s="164">
        <v>1000</v>
      </c>
      <c r="G66" s="159"/>
      <c r="H66" s="164">
        <v>1000</v>
      </c>
      <c r="I66" s="178"/>
      <c r="J66" s="179">
        <f t="shared" si="24"/>
        <v>1000</v>
      </c>
      <c r="L66" s="146">
        <f t="shared" si="25"/>
        <v>1000</v>
      </c>
      <c r="N66" s="146">
        <f t="shared" si="26"/>
        <v>1000</v>
      </c>
      <c r="P66" s="146">
        <f t="shared" si="2"/>
        <v>1000</v>
      </c>
    </row>
    <row r="67" spans="1:16" ht="12.75">
      <c r="A67" s="160"/>
      <c r="B67" s="160"/>
      <c r="C67" s="166" t="s">
        <v>71</v>
      </c>
      <c r="D67" s="167" t="s">
        <v>72</v>
      </c>
      <c r="E67" s="164">
        <v>100</v>
      </c>
      <c r="F67" s="164">
        <v>100</v>
      </c>
      <c r="G67" s="159"/>
      <c r="H67" s="164">
        <v>100</v>
      </c>
      <c r="I67" s="178"/>
      <c r="J67" s="179">
        <f t="shared" si="24"/>
        <v>100</v>
      </c>
      <c r="L67" s="146">
        <f t="shared" si="25"/>
        <v>100</v>
      </c>
      <c r="N67" s="146">
        <f t="shared" si="26"/>
        <v>100</v>
      </c>
      <c r="P67" s="146">
        <f t="shared" si="2"/>
        <v>100</v>
      </c>
    </row>
    <row r="68" spans="1:16" ht="12.75">
      <c r="A68" s="160"/>
      <c r="B68" s="160"/>
      <c r="C68" s="166" t="s">
        <v>73</v>
      </c>
      <c r="D68" s="167" t="s">
        <v>74</v>
      </c>
      <c r="E68" s="164">
        <v>500</v>
      </c>
      <c r="F68" s="164">
        <v>300</v>
      </c>
      <c r="G68" s="159"/>
      <c r="H68" s="164">
        <v>300</v>
      </c>
      <c r="I68" s="178"/>
      <c r="J68" s="179">
        <f t="shared" si="24"/>
        <v>300</v>
      </c>
      <c r="L68" s="146">
        <f t="shared" si="25"/>
        <v>300</v>
      </c>
      <c r="N68" s="146">
        <f t="shared" si="26"/>
        <v>300</v>
      </c>
      <c r="P68" s="146">
        <f t="shared" si="2"/>
        <v>300</v>
      </c>
    </row>
    <row r="69" spans="1:16" ht="24">
      <c r="A69" s="160"/>
      <c r="B69" s="160"/>
      <c r="C69" s="166" t="s">
        <v>75</v>
      </c>
      <c r="D69" s="167" t="s">
        <v>76</v>
      </c>
      <c r="E69" s="164">
        <v>800</v>
      </c>
      <c r="F69" s="164">
        <v>830</v>
      </c>
      <c r="G69" s="159"/>
      <c r="H69" s="164">
        <v>830</v>
      </c>
      <c r="I69" s="178"/>
      <c r="J69" s="179">
        <f t="shared" si="24"/>
        <v>830</v>
      </c>
      <c r="L69" s="146">
        <f t="shared" si="25"/>
        <v>830</v>
      </c>
      <c r="N69" s="146">
        <f t="shared" si="26"/>
        <v>830</v>
      </c>
      <c r="P69" s="146">
        <f t="shared" si="2"/>
        <v>830</v>
      </c>
    </row>
    <row r="70" spans="1:16" ht="12.75">
      <c r="A70" s="160"/>
      <c r="B70" s="160"/>
      <c r="C70" s="166" t="s">
        <v>64</v>
      </c>
      <c r="D70" s="167" t="s">
        <v>65</v>
      </c>
      <c r="E70" s="164">
        <v>20000</v>
      </c>
      <c r="F70" s="164">
        <v>20600</v>
      </c>
      <c r="G70" s="159"/>
      <c r="H70" s="164">
        <v>20600</v>
      </c>
      <c r="I70" s="178"/>
      <c r="J70" s="179">
        <f t="shared" si="24"/>
        <v>20600</v>
      </c>
      <c r="L70" s="146">
        <f t="shared" si="25"/>
        <v>20600</v>
      </c>
      <c r="N70" s="146">
        <f t="shared" si="26"/>
        <v>20600</v>
      </c>
      <c r="P70" s="146">
        <f t="shared" si="2"/>
        <v>20600</v>
      </c>
    </row>
    <row r="71" spans="1:16" ht="12.75">
      <c r="A71" s="160"/>
      <c r="B71" s="160"/>
      <c r="C71" s="166" t="s">
        <v>26</v>
      </c>
      <c r="D71" s="167" t="s">
        <v>27</v>
      </c>
      <c r="E71" s="164">
        <v>1500</v>
      </c>
      <c r="F71" s="164">
        <v>1550</v>
      </c>
      <c r="G71" s="159"/>
      <c r="H71" s="164">
        <v>1550</v>
      </c>
      <c r="I71" s="178"/>
      <c r="J71" s="179">
        <f t="shared" si="24"/>
        <v>1550</v>
      </c>
      <c r="L71" s="146">
        <f t="shared" si="25"/>
        <v>1550</v>
      </c>
      <c r="N71" s="146">
        <f t="shared" si="26"/>
        <v>1550</v>
      </c>
      <c r="P71" s="146">
        <f t="shared" si="2"/>
        <v>1550</v>
      </c>
    </row>
    <row r="72" spans="1:16" ht="24">
      <c r="A72" s="160"/>
      <c r="B72" s="160"/>
      <c r="C72" s="166" t="s">
        <v>53</v>
      </c>
      <c r="D72" s="167" t="s">
        <v>54</v>
      </c>
      <c r="E72" s="164">
        <v>6000</v>
      </c>
      <c r="F72" s="164">
        <v>6180</v>
      </c>
      <c r="G72" s="159"/>
      <c r="H72" s="164">
        <v>6180</v>
      </c>
      <c r="I72" s="178"/>
      <c r="J72" s="179">
        <f t="shared" si="24"/>
        <v>6180</v>
      </c>
      <c r="L72" s="146">
        <f t="shared" si="25"/>
        <v>6180</v>
      </c>
      <c r="N72" s="146">
        <f t="shared" si="26"/>
        <v>6180</v>
      </c>
      <c r="P72" s="146">
        <f t="shared" si="2"/>
        <v>6180</v>
      </c>
    </row>
    <row r="73" spans="1:16" ht="24">
      <c r="A73" s="160"/>
      <c r="B73" s="185">
        <v>75618</v>
      </c>
      <c r="C73" s="166"/>
      <c r="D73" s="167" t="s">
        <v>77</v>
      </c>
      <c r="E73" s="164">
        <f>SUM(E74:E76)</f>
        <v>107690</v>
      </c>
      <c r="F73" s="164">
        <f>SUM(F74:F76)</f>
        <v>102355</v>
      </c>
      <c r="G73" s="159"/>
      <c r="H73" s="164">
        <f aca="true" t="shared" si="27" ref="H73:N73">SUM(H74:H76)</f>
        <v>102355</v>
      </c>
      <c r="I73" s="164">
        <f t="shared" si="27"/>
        <v>0</v>
      </c>
      <c r="J73" s="164">
        <f t="shared" si="27"/>
        <v>102355</v>
      </c>
      <c r="K73" s="164">
        <f t="shared" si="27"/>
        <v>0</v>
      </c>
      <c r="L73" s="164">
        <f t="shared" si="27"/>
        <v>102355</v>
      </c>
      <c r="M73" s="164">
        <f t="shared" si="27"/>
        <v>0</v>
      </c>
      <c r="N73" s="164">
        <f t="shared" si="27"/>
        <v>102355</v>
      </c>
      <c r="P73" s="146">
        <f t="shared" si="2"/>
        <v>102355</v>
      </c>
    </row>
    <row r="74" spans="1:16" ht="12.75">
      <c r="A74" s="160"/>
      <c r="B74" s="160"/>
      <c r="C74" s="166" t="s">
        <v>78</v>
      </c>
      <c r="D74" s="167" t="s">
        <v>79</v>
      </c>
      <c r="E74" s="164">
        <v>12000</v>
      </c>
      <c r="F74" s="164">
        <v>12300</v>
      </c>
      <c r="G74" s="159"/>
      <c r="H74" s="164">
        <v>12300</v>
      </c>
      <c r="I74" s="178"/>
      <c r="J74" s="179">
        <f>H74+I74</f>
        <v>12300</v>
      </c>
      <c r="L74" s="146">
        <f>J74+K74</f>
        <v>12300</v>
      </c>
      <c r="N74" s="146">
        <f>L74+M74</f>
        <v>12300</v>
      </c>
      <c r="P74" s="146">
        <f t="shared" si="2"/>
        <v>12300</v>
      </c>
    </row>
    <row r="75" spans="1:16" ht="12.75">
      <c r="A75" s="160"/>
      <c r="B75" s="160"/>
      <c r="C75" s="166" t="s">
        <v>80</v>
      </c>
      <c r="D75" s="167" t="s">
        <v>81</v>
      </c>
      <c r="E75" s="181">
        <v>89490</v>
      </c>
      <c r="F75" s="181">
        <v>84200</v>
      </c>
      <c r="G75" s="159"/>
      <c r="H75" s="181">
        <v>84200</v>
      </c>
      <c r="I75" s="178"/>
      <c r="J75" s="179">
        <f>H75+I75</f>
        <v>84200</v>
      </c>
      <c r="L75" s="146">
        <f>J75+K75</f>
        <v>84200</v>
      </c>
      <c r="N75" s="146">
        <f>L75+M75</f>
        <v>84200</v>
      </c>
      <c r="P75" s="146">
        <f t="shared" si="2"/>
        <v>84200</v>
      </c>
    </row>
    <row r="76" spans="1:16" ht="36">
      <c r="A76" s="160"/>
      <c r="B76" s="160"/>
      <c r="C76" s="166" t="s">
        <v>82</v>
      </c>
      <c r="D76" s="167" t="s">
        <v>83</v>
      </c>
      <c r="E76" s="164">
        <v>6200</v>
      </c>
      <c r="F76" s="164">
        <v>5855</v>
      </c>
      <c r="G76" s="159"/>
      <c r="H76" s="164">
        <v>5855</v>
      </c>
      <c r="I76" s="178"/>
      <c r="J76" s="179">
        <f>H76+I76</f>
        <v>5855</v>
      </c>
      <c r="L76" s="146">
        <f>J76+K76</f>
        <v>5855</v>
      </c>
      <c r="N76" s="146">
        <f>L76+M76</f>
        <v>5855</v>
      </c>
      <c r="P76" s="146">
        <f>N76+O76</f>
        <v>5855</v>
      </c>
    </row>
    <row r="77" spans="1:16" ht="24">
      <c r="A77" s="160"/>
      <c r="B77" s="185">
        <v>75621</v>
      </c>
      <c r="C77" s="166"/>
      <c r="D77" s="167" t="s">
        <v>84</v>
      </c>
      <c r="E77" s="164">
        <f aca="true" t="shared" si="28" ref="E77:N77">SUM(E78+E79)</f>
        <v>1215134</v>
      </c>
      <c r="F77" s="164">
        <f t="shared" si="28"/>
        <v>1543687</v>
      </c>
      <c r="G77" s="164">
        <f t="shared" si="28"/>
        <v>10331</v>
      </c>
      <c r="H77" s="164">
        <f t="shared" si="28"/>
        <v>1554018</v>
      </c>
      <c r="I77" s="164">
        <f t="shared" si="28"/>
        <v>0</v>
      </c>
      <c r="J77" s="164">
        <f t="shared" si="28"/>
        <v>1554018</v>
      </c>
      <c r="K77" s="164">
        <f t="shared" si="28"/>
        <v>0</v>
      </c>
      <c r="L77" s="164">
        <f t="shared" si="28"/>
        <v>1554018</v>
      </c>
      <c r="M77" s="164">
        <f t="shared" si="28"/>
        <v>0</v>
      </c>
      <c r="N77" s="164">
        <f t="shared" si="28"/>
        <v>1554018</v>
      </c>
      <c r="P77" s="146">
        <f>N77+O77</f>
        <v>1554018</v>
      </c>
    </row>
    <row r="78" spans="1:16" ht="12.75">
      <c r="A78" s="160"/>
      <c r="B78" s="185"/>
      <c r="C78" s="166" t="s">
        <v>85</v>
      </c>
      <c r="D78" s="167" t="s">
        <v>86</v>
      </c>
      <c r="E78" s="164">
        <v>1215034</v>
      </c>
      <c r="F78" s="164">
        <v>1542687</v>
      </c>
      <c r="G78" s="177">
        <v>10331</v>
      </c>
      <c r="H78" s="177">
        <f>SUM(F78+G78)</f>
        <v>1553018</v>
      </c>
      <c r="I78" s="178"/>
      <c r="J78" s="189">
        <f>H78+I78</f>
        <v>1553018</v>
      </c>
      <c r="L78" s="146">
        <f>J78+K78</f>
        <v>1553018</v>
      </c>
      <c r="N78" s="146">
        <f>L78+M78</f>
        <v>1553018</v>
      </c>
      <c r="P78" s="146">
        <f>N78+O78</f>
        <v>1553018</v>
      </c>
    </row>
    <row r="79" spans="1:16" ht="12.75">
      <c r="A79" s="160"/>
      <c r="B79" s="185"/>
      <c r="C79" s="166" t="s">
        <v>87</v>
      </c>
      <c r="D79" s="167" t="s">
        <v>88</v>
      </c>
      <c r="E79" s="164">
        <v>100</v>
      </c>
      <c r="F79" s="164">
        <v>1000</v>
      </c>
      <c r="G79" s="164">
        <v>0</v>
      </c>
      <c r="H79" s="164">
        <v>1000</v>
      </c>
      <c r="I79" s="178"/>
      <c r="J79" s="189">
        <f>H79+I79</f>
        <v>1000</v>
      </c>
      <c r="L79" s="146">
        <f>J79+K79</f>
        <v>1000</v>
      </c>
      <c r="N79" s="146">
        <f>L79+M79</f>
        <v>1000</v>
      </c>
      <c r="P79" s="146">
        <f>N79+O79</f>
        <v>1000</v>
      </c>
    </row>
    <row r="80" spans="1:16" ht="12.75">
      <c r="A80" s="155">
        <v>758</v>
      </c>
      <c r="B80" s="183"/>
      <c r="C80" s="172"/>
      <c r="D80" s="173" t="s">
        <v>89</v>
      </c>
      <c r="E80" s="158" t="e">
        <f>SUM(E81+#REF!+E83+E85)</f>
        <v>#REF!</v>
      </c>
      <c r="F80" s="158">
        <f aca="true" t="shared" si="29" ref="F80:K80">SUM(F81+F83+F85+F88)</f>
        <v>5087055</v>
      </c>
      <c r="G80" s="158">
        <f t="shared" si="29"/>
        <v>349799</v>
      </c>
      <c r="H80" s="158">
        <f t="shared" si="29"/>
        <v>5436854</v>
      </c>
      <c r="I80" s="158">
        <f t="shared" si="29"/>
        <v>0</v>
      </c>
      <c r="J80" s="158">
        <f t="shared" si="29"/>
        <v>5436854</v>
      </c>
      <c r="K80" s="158">
        <f t="shared" si="29"/>
        <v>0</v>
      </c>
      <c r="L80" s="158">
        <f>SUM(L81+L83+L85+L88)</f>
        <v>5436854</v>
      </c>
      <c r="M80" s="158">
        <f>SUM(M81+M83+M85+M88)</f>
        <v>362861</v>
      </c>
      <c r="N80" s="158">
        <f>SUM(N81+N83+N85+N88)</f>
        <v>5799715</v>
      </c>
      <c r="O80" s="158">
        <f>SUM(O81+O83+O85+O88)</f>
        <v>64119</v>
      </c>
      <c r="P80" s="158">
        <f>SUM(P81+P83+P85+P88)</f>
        <v>5837644</v>
      </c>
    </row>
    <row r="81" spans="1:16" ht="24">
      <c r="A81" s="160"/>
      <c r="B81" s="185">
        <v>75801</v>
      </c>
      <c r="C81" s="166"/>
      <c r="D81" s="167" t="s">
        <v>90</v>
      </c>
      <c r="E81" s="164">
        <f aca="true" t="shared" si="30" ref="E81:N81">SUM(E82)</f>
        <v>3827883</v>
      </c>
      <c r="F81" s="164">
        <f t="shared" si="30"/>
        <v>4555356</v>
      </c>
      <c r="G81" s="164">
        <f t="shared" si="30"/>
        <v>349799</v>
      </c>
      <c r="H81" s="164">
        <f t="shared" si="30"/>
        <v>4905155</v>
      </c>
      <c r="I81" s="164">
        <f t="shared" si="30"/>
        <v>0</v>
      </c>
      <c r="J81" s="164">
        <f t="shared" si="30"/>
        <v>4905155</v>
      </c>
      <c r="K81" s="164">
        <f t="shared" si="30"/>
        <v>0</v>
      </c>
      <c r="L81" s="164">
        <f t="shared" si="30"/>
        <v>4905155</v>
      </c>
      <c r="M81" s="164">
        <f t="shared" si="30"/>
        <v>0</v>
      </c>
      <c r="N81" s="164">
        <f t="shared" si="30"/>
        <v>4905155</v>
      </c>
      <c r="P81" s="146">
        <f>N81</f>
        <v>4905155</v>
      </c>
    </row>
    <row r="82" spans="1:16" ht="12.75">
      <c r="A82" s="160"/>
      <c r="B82" s="185"/>
      <c r="C82" s="166" t="s">
        <v>91</v>
      </c>
      <c r="D82" s="167" t="s">
        <v>92</v>
      </c>
      <c r="E82" s="164">
        <v>3827883</v>
      </c>
      <c r="F82" s="164">
        <v>4555356</v>
      </c>
      <c r="G82" s="159">
        <v>349799</v>
      </c>
      <c r="H82" s="177">
        <f>SUM(F82+G82)</f>
        <v>4905155</v>
      </c>
      <c r="I82" s="178"/>
      <c r="J82" s="179">
        <f>H82+I82</f>
        <v>4905155</v>
      </c>
      <c r="L82" s="146">
        <f>J82+K82</f>
        <v>4905155</v>
      </c>
      <c r="N82" s="146">
        <f>L82+M82</f>
        <v>4905155</v>
      </c>
      <c r="P82" s="146">
        <f>N82</f>
        <v>4905155</v>
      </c>
    </row>
    <row r="83" spans="1:16" ht="12.75">
      <c r="A83" s="160"/>
      <c r="B83" s="185">
        <v>75807</v>
      </c>
      <c r="C83" s="166"/>
      <c r="D83" s="167" t="s">
        <v>93</v>
      </c>
      <c r="E83" s="164">
        <f>SUM(E84)</f>
        <v>558929</v>
      </c>
      <c r="F83" s="164">
        <f>SUM(F84)</f>
        <v>495409</v>
      </c>
      <c r="G83" s="159">
        <v>0</v>
      </c>
      <c r="H83" s="164">
        <f aca="true" t="shared" si="31" ref="H83:N83">SUM(H84)</f>
        <v>495409</v>
      </c>
      <c r="I83" s="164">
        <f t="shared" si="31"/>
        <v>0</v>
      </c>
      <c r="J83" s="164">
        <f t="shared" si="31"/>
        <v>495409</v>
      </c>
      <c r="K83" s="164">
        <f t="shared" si="31"/>
        <v>0</v>
      </c>
      <c r="L83" s="164">
        <f t="shared" si="31"/>
        <v>495409</v>
      </c>
      <c r="M83" s="164">
        <f t="shared" si="31"/>
        <v>0</v>
      </c>
      <c r="N83" s="164">
        <f t="shared" si="31"/>
        <v>495409</v>
      </c>
      <c r="P83" s="146">
        <f>N83</f>
        <v>495409</v>
      </c>
    </row>
    <row r="84" spans="1:16" ht="12.75">
      <c r="A84" s="160"/>
      <c r="B84" s="160"/>
      <c r="C84" s="166" t="s">
        <v>91</v>
      </c>
      <c r="D84" s="167" t="s">
        <v>92</v>
      </c>
      <c r="E84" s="164">
        <v>558929</v>
      </c>
      <c r="F84" s="164">
        <v>495409</v>
      </c>
      <c r="G84" s="159">
        <v>0</v>
      </c>
      <c r="H84" s="164">
        <v>495409</v>
      </c>
      <c r="I84" s="178"/>
      <c r="J84" s="179">
        <f>H84+I84</f>
        <v>495409</v>
      </c>
      <c r="L84" s="146">
        <f>J84+K84</f>
        <v>495409</v>
      </c>
      <c r="N84" s="146">
        <f>L84+M84</f>
        <v>495409</v>
      </c>
      <c r="P84" s="146">
        <f>N84</f>
        <v>495409</v>
      </c>
    </row>
    <row r="85" spans="1:16" ht="12.75">
      <c r="A85" s="160"/>
      <c r="B85" s="160">
        <v>75814</v>
      </c>
      <c r="C85" s="166"/>
      <c r="D85" s="167" t="s">
        <v>94</v>
      </c>
      <c r="E85" s="164">
        <f>SUM(E86:E87)</f>
        <v>177718</v>
      </c>
      <c r="F85" s="164">
        <f>SUM(F86:F87)</f>
        <v>10100</v>
      </c>
      <c r="G85" s="159">
        <v>0</v>
      </c>
      <c r="H85" s="164">
        <f>SUM(H86:H87)</f>
        <v>10100</v>
      </c>
      <c r="I85" s="164"/>
      <c r="J85" s="164">
        <f>SUM(J86:J87)</f>
        <v>10100</v>
      </c>
      <c r="K85" s="164">
        <f>SUM(K86:K87)</f>
        <v>0</v>
      </c>
      <c r="L85" s="164">
        <f>SUM(L86:L87)</f>
        <v>10100</v>
      </c>
      <c r="M85" s="164">
        <f>SUM(M86:M87)</f>
        <v>362861</v>
      </c>
      <c r="N85" s="164">
        <f>SUM(N86:N87)</f>
        <v>372961</v>
      </c>
      <c r="O85" s="318">
        <f>O86+O87</f>
        <v>64119</v>
      </c>
      <c r="P85" s="356">
        <f>P86+P87</f>
        <v>437080</v>
      </c>
    </row>
    <row r="86" spans="1:16" ht="12.75">
      <c r="A86" s="160"/>
      <c r="B86" s="160"/>
      <c r="C86" s="166" t="s">
        <v>32</v>
      </c>
      <c r="D86" s="167" t="s">
        <v>33</v>
      </c>
      <c r="E86" s="164">
        <v>42000</v>
      </c>
      <c r="F86" s="164">
        <v>10000</v>
      </c>
      <c r="G86" s="159">
        <v>0</v>
      </c>
      <c r="H86" s="164">
        <v>10000</v>
      </c>
      <c r="I86" s="178"/>
      <c r="J86" s="189">
        <f>H86+I86</f>
        <v>10000</v>
      </c>
      <c r="L86" s="146">
        <f>J86+K86</f>
        <v>10000</v>
      </c>
      <c r="M86">
        <v>20000</v>
      </c>
      <c r="N86" s="146">
        <f>L86+M86</f>
        <v>30000</v>
      </c>
      <c r="O86" s="146">
        <v>13000</v>
      </c>
      <c r="P86" s="146">
        <f>N86+O86</f>
        <v>43000</v>
      </c>
    </row>
    <row r="87" spans="1:16" ht="12.75">
      <c r="A87" s="160"/>
      <c r="B87" s="160"/>
      <c r="C87" s="166" t="s">
        <v>95</v>
      </c>
      <c r="D87" s="167" t="s">
        <v>96</v>
      </c>
      <c r="E87" s="164">
        <v>135718</v>
      </c>
      <c r="F87" s="164">
        <v>100</v>
      </c>
      <c r="G87" s="159">
        <v>0</v>
      </c>
      <c r="H87" s="164">
        <v>100</v>
      </c>
      <c r="I87" s="189"/>
      <c r="J87" s="189">
        <f>H87+I87</f>
        <v>100</v>
      </c>
      <c r="L87" s="146">
        <f>J87+K87</f>
        <v>100</v>
      </c>
      <c r="M87" s="146">
        <v>342861</v>
      </c>
      <c r="N87" s="146">
        <f>L87+M87</f>
        <v>342961</v>
      </c>
      <c r="O87">
        <v>51119</v>
      </c>
      <c r="P87" s="146">
        <f>N87+O87</f>
        <v>394080</v>
      </c>
    </row>
    <row r="88" spans="1:14" ht="12.75">
      <c r="A88" s="160"/>
      <c r="B88" s="160">
        <v>75831</v>
      </c>
      <c r="C88" s="166"/>
      <c r="D88" s="167" t="s">
        <v>97</v>
      </c>
      <c r="E88" s="164">
        <v>0</v>
      </c>
      <c r="F88" s="164">
        <f>SUM(F89)</f>
        <v>26190</v>
      </c>
      <c r="G88" s="159">
        <v>0</v>
      </c>
      <c r="H88" s="164">
        <f aca="true" t="shared" si="32" ref="H88:N88">SUM(H89)</f>
        <v>26190</v>
      </c>
      <c r="I88" s="164">
        <f t="shared" si="32"/>
        <v>0</v>
      </c>
      <c r="J88" s="164">
        <f t="shared" si="32"/>
        <v>26190</v>
      </c>
      <c r="K88" s="164">
        <f t="shared" si="32"/>
        <v>0</v>
      </c>
      <c r="L88" s="164">
        <f t="shared" si="32"/>
        <v>26190</v>
      </c>
      <c r="M88" s="164">
        <f t="shared" si="32"/>
        <v>0</v>
      </c>
      <c r="N88" s="164">
        <f t="shared" si="32"/>
        <v>26190</v>
      </c>
    </row>
    <row r="89" spans="1:14" ht="12.75">
      <c r="A89" s="160"/>
      <c r="B89" s="160"/>
      <c r="C89" s="166" t="s">
        <v>91</v>
      </c>
      <c r="D89" s="167" t="s">
        <v>92</v>
      </c>
      <c r="E89" s="164">
        <v>0</v>
      </c>
      <c r="F89" s="164">
        <v>26190</v>
      </c>
      <c r="G89" s="159">
        <v>0</v>
      </c>
      <c r="H89" s="164">
        <v>26190</v>
      </c>
      <c r="I89" s="178"/>
      <c r="J89" s="179">
        <f>H89+I89</f>
        <v>26190</v>
      </c>
      <c r="L89" s="146">
        <f>J89+K89</f>
        <v>26190</v>
      </c>
      <c r="N89" s="146">
        <f>L89+M89</f>
        <v>26190</v>
      </c>
    </row>
    <row r="90" spans="1:16" ht="12.75">
      <c r="A90" s="155">
        <v>801</v>
      </c>
      <c r="B90" s="155"/>
      <c r="C90" s="172"/>
      <c r="D90" s="173" t="s">
        <v>98</v>
      </c>
      <c r="E90" s="158" t="e">
        <f>SUM(E91+E98+#REF!+#REF!)</f>
        <v>#REF!</v>
      </c>
      <c r="F90" s="158">
        <f>SUM(F91+F98)</f>
        <v>210543</v>
      </c>
      <c r="G90" s="159">
        <v>0</v>
      </c>
      <c r="H90" s="158">
        <f aca="true" t="shared" si="33" ref="H90:P90">SUM(H91+H98)</f>
        <v>210543</v>
      </c>
      <c r="I90" s="158">
        <f t="shared" si="33"/>
        <v>0</v>
      </c>
      <c r="J90" s="158">
        <f t="shared" si="33"/>
        <v>210543</v>
      </c>
      <c r="K90" s="158">
        <f t="shared" si="33"/>
        <v>0</v>
      </c>
      <c r="L90" s="158">
        <f t="shared" si="33"/>
        <v>210543</v>
      </c>
      <c r="M90" s="158">
        <f t="shared" si="33"/>
        <v>6686</v>
      </c>
      <c r="N90" s="158">
        <f t="shared" si="33"/>
        <v>217229</v>
      </c>
      <c r="O90" s="158">
        <f>O91+O98+O102</f>
        <v>9665</v>
      </c>
      <c r="P90" s="158">
        <f t="shared" si="33"/>
        <v>217774</v>
      </c>
    </row>
    <row r="91" spans="1:16" ht="12.75">
      <c r="A91" s="160"/>
      <c r="B91" s="160">
        <v>80101</v>
      </c>
      <c r="C91" s="166"/>
      <c r="D91" s="167" t="s">
        <v>99</v>
      </c>
      <c r="E91" s="164">
        <f>SUM(E93:E97)</f>
        <v>53680</v>
      </c>
      <c r="F91" s="164">
        <f>SUM(F93:F97)</f>
        <v>55268</v>
      </c>
      <c r="G91" s="159">
        <v>0</v>
      </c>
      <c r="H91" s="164">
        <f>SUM(H93:H97)</f>
        <v>55268</v>
      </c>
      <c r="I91" s="164">
        <f>SUM(I93:I97)</f>
        <v>0</v>
      </c>
      <c r="J91" s="164">
        <f>SUM(J93:J97)</f>
        <v>55268</v>
      </c>
      <c r="K91" s="164">
        <f>SUM(K93:K97)</f>
        <v>0</v>
      </c>
      <c r="L91" s="164">
        <f>SUM(L93:L97)</f>
        <v>55268</v>
      </c>
      <c r="M91" s="318">
        <f>SUM(M92:M97)</f>
        <v>6686</v>
      </c>
      <c r="N91" s="146">
        <f>SUM(N92:N97)</f>
        <v>61954</v>
      </c>
      <c r="O91" s="146">
        <f>SUM(O92:O97)</f>
        <v>545</v>
      </c>
      <c r="P91" s="146">
        <f>SUM(P92:P97)</f>
        <v>62499</v>
      </c>
    </row>
    <row r="92" spans="1:16" ht="12.75">
      <c r="A92" s="160"/>
      <c r="B92" s="160"/>
      <c r="C92" s="166" t="s">
        <v>41</v>
      </c>
      <c r="D92" s="167" t="s">
        <v>42</v>
      </c>
      <c r="E92" s="164"/>
      <c r="F92" s="164"/>
      <c r="G92" s="159"/>
      <c r="H92" s="164"/>
      <c r="I92" s="164"/>
      <c r="J92" s="164"/>
      <c r="K92" s="81"/>
      <c r="L92" s="81"/>
      <c r="M92">
        <v>3500</v>
      </c>
      <c r="N92" s="146">
        <f aca="true" t="shared" si="34" ref="N92:N97">L92+M92</f>
        <v>3500</v>
      </c>
      <c r="P92" s="146">
        <f aca="true" t="shared" si="35" ref="P92:P97">N92+O92</f>
        <v>3500</v>
      </c>
    </row>
    <row r="93" spans="1:16" ht="12.75">
      <c r="A93" s="160"/>
      <c r="B93" s="160"/>
      <c r="C93" s="166" t="s">
        <v>32</v>
      </c>
      <c r="D93" s="167" t="s">
        <v>33</v>
      </c>
      <c r="E93" s="164">
        <v>3150</v>
      </c>
      <c r="F93" s="164">
        <v>6000</v>
      </c>
      <c r="G93" s="159">
        <v>0</v>
      </c>
      <c r="H93" s="164">
        <v>6000</v>
      </c>
      <c r="I93" s="178"/>
      <c r="J93" s="179">
        <f>H93+I93</f>
        <v>6000</v>
      </c>
      <c r="L93" s="146">
        <f>J93+K93</f>
        <v>6000</v>
      </c>
      <c r="N93" s="146">
        <f t="shared" si="34"/>
        <v>6000</v>
      </c>
      <c r="P93" s="146">
        <f t="shared" si="35"/>
        <v>6000</v>
      </c>
    </row>
    <row r="94" spans="1:16" ht="12.75">
      <c r="A94" s="160"/>
      <c r="B94" s="160"/>
      <c r="C94" s="166" t="s">
        <v>95</v>
      </c>
      <c r="D94" s="167" t="s">
        <v>96</v>
      </c>
      <c r="E94" s="164">
        <v>700</v>
      </c>
      <c r="F94" s="164">
        <v>550</v>
      </c>
      <c r="G94" s="159">
        <v>0</v>
      </c>
      <c r="H94" s="164">
        <v>550</v>
      </c>
      <c r="I94" s="178"/>
      <c r="J94" s="179">
        <f>H94+I94</f>
        <v>550</v>
      </c>
      <c r="L94" s="146">
        <f>J94+K94</f>
        <v>550</v>
      </c>
      <c r="M94">
        <v>1000</v>
      </c>
      <c r="N94" s="146">
        <f t="shared" si="34"/>
        <v>1550</v>
      </c>
      <c r="P94" s="146">
        <f t="shared" si="35"/>
        <v>1550</v>
      </c>
    </row>
    <row r="95" spans="1:16" ht="27.75" customHeight="1">
      <c r="A95" s="160"/>
      <c r="B95" s="160"/>
      <c r="C95" s="166" t="s">
        <v>100</v>
      </c>
      <c r="D95" s="167" t="s">
        <v>107</v>
      </c>
      <c r="E95" s="164"/>
      <c r="F95" s="164"/>
      <c r="G95" s="159"/>
      <c r="H95" s="164"/>
      <c r="I95" s="178"/>
      <c r="J95" s="179"/>
      <c r="L95" s="146"/>
      <c r="M95">
        <v>2186</v>
      </c>
      <c r="N95" s="146">
        <f t="shared" si="34"/>
        <v>2186</v>
      </c>
      <c r="O95">
        <v>546</v>
      </c>
      <c r="P95" s="146">
        <f t="shared" si="35"/>
        <v>2732</v>
      </c>
    </row>
    <row r="96" spans="1:16" ht="36">
      <c r="A96" s="160"/>
      <c r="B96" s="160"/>
      <c r="C96" s="166" t="s">
        <v>300</v>
      </c>
      <c r="D96" s="167" t="s">
        <v>301</v>
      </c>
      <c r="E96" s="164"/>
      <c r="F96" s="164"/>
      <c r="G96" s="159">
        <v>48718</v>
      </c>
      <c r="H96" s="164">
        <f>F96+G96</f>
        <v>48718</v>
      </c>
      <c r="I96" s="189"/>
      <c r="J96" s="189">
        <f>H96+I96</f>
        <v>48718</v>
      </c>
      <c r="L96" s="146">
        <f>J96+K96</f>
        <v>48718</v>
      </c>
      <c r="N96" s="146">
        <f t="shared" si="34"/>
        <v>48718</v>
      </c>
      <c r="O96">
        <v>-1</v>
      </c>
      <c r="P96" s="146">
        <f t="shared" si="35"/>
        <v>48717</v>
      </c>
    </row>
    <row r="97" spans="1:16" ht="50.25" customHeight="1">
      <c r="A97" s="160"/>
      <c r="B97" s="160"/>
      <c r="C97" s="166" t="s">
        <v>265</v>
      </c>
      <c r="D97" s="167" t="s">
        <v>266</v>
      </c>
      <c r="E97" s="164">
        <v>49830</v>
      </c>
      <c r="F97" s="164">
        <v>48718</v>
      </c>
      <c r="G97" s="159">
        <v>-48718</v>
      </c>
      <c r="H97" s="164">
        <f>F97+G97</f>
        <v>0</v>
      </c>
      <c r="I97" s="190"/>
      <c r="J97" s="189">
        <f>H97+I97</f>
        <v>0</v>
      </c>
      <c r="L97" s="146">
        <f>J97+K97</f>
        <v>0</v>
      </c>
      <c r="N97" s="146">
        <f t="shared" si="34"/>
        <v>0</v>
      </c>
      <c r="P97" s="146">
        <f t="shared" si="35"/>
        <v>0</v>
      </c>
    </row>
    <row r="98" spans="1:16" ht="12.75">
      <c r="A98" s="160"/>
      <c r="B98" s="160">
        <v>80104</v>
      </c>
      <c r="C98" s="166"/>
      <c r="D98" s="167" t="s">
        <v>101</v>
      </c>
      <c r="E98" s="164">
        <f>SUM(E99:E101)</f>
        <v>114750</v>
      </c>
      <c r="F98" s="164">
        <f>SUM(F99:F101)</f>
        <v>155275</v>
      </c>
      <c r="G98" s="159">
        <v>0</v>
      </c>
      <c r="H98" s="164">
        <f aca="true" t="shared" si="36" ref="H98:N98">SUM(H99:H101)</f>
        <v>155275</v>
      </c>
      <c r="I98" s="164">
        <f t="shared" si="36"/>
        <v>0</v>
      </c>
      <c r="J98" s="164">
        <f t="shared" si="36"/>
        <v>155275</v>
      </c>
      <c r="K98" s="164">
        <f t="shared" si="36"/>
        <v>0</v>
      </c>
      <c r="L98" s="164">
        <f t="shared" si="36"/>
        <v>155275</v>
      </c>
      <c r="M98" s="164">
        <f t="shared" si="36"/>
        <v>0</v>
      </c>
      <c r="N98" s="164">
        <f t="shared" si="36"/>
        <v>155275</v>
      </c>
      <c r="P98" s="146">
        <f>SUM(P99:P101)</f>
        <v>155275</v>
      </c>
    </row>
    <row r="99" spans="1:16" ht="12.75">
      <c r="A99" s="160"/>
      <c r="B99" s="160"/>
      <c r="C99" s="166" t="s">
        <v>41</v>
      </c>
      <c r="D99" s="167" t="s">
        <v>42</v>
      </c>
      <c r="E99" s="164">
        <v>113400</v>
      </c>
      <c r="F99" s="164">
        <v>153125</v>
      </c>
      <c r="G99" s="159">
        <v>0</v>
      </c>
      <c r="H99" s="164">
        <v>153125</v>
      </c>
      <c r="I99" s="178"/>
      <c r="J99" s="179">
        <f>H99+I99</f>
        <v>153125</v>
      </c>
      <c r="L99" s="146">
        <f>J99+K99</f>
        <v>153125</v>
      </c>
      <c r="N99" s="146">
        <f>L99+M99</f>
        <v>153125</v>
      </c>
      <c r="P99" s="146">
        <f aca="true" t="shared" si="37" ref="P99:P104">N99+O99</f>
        <v>153125</v>
      </c>
    </row>
    <row r="100" spans="1:16" ht="12.75">
      <c r="A100" s="160"/>
      <c r="B100" s="160"/>
      <c r="C100" s="166" t="s">
        <v>32</v>
      </c>
      <c r="D100" s="167" t="s">
        <v>33</v>
      </c>
      <c r="E100" s="164">
        <v>1200</v>
      </c>
      <c r="F100" s="164">
        <v>2000</v>
      </c>
      <c r="G100" s="159">
        <v>0</v>
      </c>
      <c r="H100" s="164">
        <v>2000</v>
      </c>
      <c r="I100" s="178"/>
      <c r="J100" s="179">
        <f>H100+I100</f>
        <v>2000</v>
      </c>
      <c r="L100" s="146">
        <f>J100+K100</f>
        <v>2000</v>
      </c>
      <c r="N100" s="146">
        <f>L100+M100</f>
        <v>2000</v>
      </c>
      <c r="P100" s="146">
        <f t="shared" si="37"/>
        <v>2000</v>
      </c>
    </row>
    <row r="101" spans="1:16" ht="12.75">
      <c r="A101" s="160"/>
      <c r="B101" s="160"/>
      <c r="C101" s="166" t="s">
        <v>95</v>
      </c>
      <c r="D101" s="167" t="s">
        <v>96</v>
      </c>
      <c r="E101" s="164">
        <v>150</v>
      </c>
      <c r="F101" s="164">
        <v>150</v>
      </c>
      <c r="G101" s="159">
        <v>0</v>
      </c>
      <c r="H101" s="164">
        <v>150</v>
      </c>
      <c r="I101" s="178"/>
      <c r="J101" s="179">
        <f>H101+I101</f>
        <v>150</v>
      </c>
      <c r="L101" s="146">
        <f>J101+K101</f>
        <v>150</v>
      </c>
      <c r="N101" s="146">
        <f>L101+M101</f>
        <v>150</v>
      </c>
      <c r="P101" s="146">
        <f t="shared" si="37"/>
        <v>150</v>
      </c>
    </row>
    <row r="102" spans="1:16" ht="12.75">
      <c r="A102" s="160"/>
      <c r="B102" s="160">
        <v>80195</v>
      </c>
      <c r="C102" s="166"/>
      <c r="D102" s="167"/>
      <c r="E102" s="164"/>
      <c r="F102" s="164"/>
      <c r="G102" s="159"/>
      <c r="H102" s="164"/>
      <c r="I102" s="178"/>
      <c r="J102" s="179"/>
      <c r="L102" s="146"/>
      <c r="N102" s="146"/>
      <c r="O102">
        <v>9120</v>
      </c>
      <c r="P102" s="146">
        <f t="shared" si="37"/>
        <v>9120</v>
      </c>
    </row>
    <row r="103" spans="1:16" ht="12.75">
      <c r="A103" s="160"/>
      <c r="B103" s="160"/>
      <c r="C103" s="166" t="s">
        <v>100</v>
      </c>
      <c r="D103" s="167"/>
      <c r="E103" s="164"/>
      <c r="F103" s="164"/>
      <c r="G103" s="159"/>
      <c r="H103" s="164"/>
      <c r="I103" s="178"/>
      <c r="J103" s="179"/>
      <c r="L103" s="146"/>
      <c r="N103" s="146"/>
      <c r="O103">
        <v>9120</v>
      </c>
      <c r="P103" s="146">
        <f t="shared" si="37"/>
        <v>9120</v>
      </c>
    </row>
    <row r="104" spans="1:16" ht="12.75">
      <c r="A104" s="155">
        <v>852</v>
      </c>
      <c r="B104" s="155"/>
      <c r="C104" s="172"/>
      <c r="D104" s="173" t="s">
        <v>103</v>
      </c>
      <c r="E104" s="158" t="e">
        <f>SUM(E106+E108+E110+#REF!+E114+#REF!+#REF!)</f>
        <v>#REF!</v>
      </c>
      <c r="F104" s="158">
        <f>SUM(F106+F108+F110+F114)</f>
        <v>817365</v>
      </c>
      <c r="G104" s="159">
        <v>0</v>
      </c>
      <c r="H104" s="158">
        <f>SUM(H106+H108+H110+H114)</f>
        <v>817365</v>
      </c>
      <c r="I104" s="158">
        <f aca="true" t="shared" si="38" ref="I104:N104">SUM(I106+I108+I110+I114+I118)</f>
        <v>10014</v>
      </c>
      <c r="J104" s="158">
        <f t="shared" si="38"/>
        <v>827379</v>
      </c>
      <c r="K104" s="158">
        <f t="shared" si="38"/>
        <v>0</v>
      </c>
      <c r="L104" s="158">
        <f t="shared" si="38"/>
        <v>827379</v>
      </c>
      <c r="M104" s="158">
        <f t="shared" si="38"/>
        <v>46700</v>
      </c>
      <c r="N104" s="158">
        <f t="shared" si="38"/>
        <v>874079</v>
      </c>
      <c r="P104" s="146">
        <f t="shared" si="37"/>
        <v>874079</v>
      </c>
    </row>
    <row r="105" spans="1:16" ht="12.75" hidden="1">
      <c r="A105" s="155"/>
      <c r="B105" s="155"/>
      <c r="C105" s="172"/>
      <c r="D105" s="173"/>
      <c r="E105" s="158"/>
      <c r="F105" s="158"/>
      <c r="G105" s="159"/>
      <c r="H105" s="158"/>
      <c r="I105" s="178"/>
      <c r="J105" s="178"/>
      <c r="P105" s="146">
        <f aca="true" t="shared" si="39" ref="P105:P135">N105+O105</f>
        <v>0</v>
      </c>
    </row>
    <row r="106" spans="1:16" ht="24">
      <c r="A106" s="160"/>
      <c r="B106" s="185">
        <v>85212</v>
      </c>
      <c r="C106" s="166"/>
      <c r="D106" s="167" t="s">
        <v>104</v>
      </c>
      <c r="E106" s="164" t="e">
        <f>SUM(E107+#REF!)</f>
        <v>#REF!</v>
      </c>
      <c r="F106" s="164">
        <f>SUM(F107)</f>
        <v>716000</v>
      </c>
      <c r="G106" s="159">
        <v>0</v>
      </c>
      <c r="H106" s="164">
        <f aca="true" t="shared" si="40" ref="H106:N106">SUM(H107)</f>
        <v>716000</v>
      </c>
      <c r="I106" s="164">
        <f t="shared" si="40"/>
        <v>0</v>
      </c>
      <c r="J106" s="164">
        <f t="shared" si="40"/>
        <v>716000</v>
      </c>
      <c r="K106" s="164">
        <f t="shared" si="40"/>
        <v>0</v>
      </c>
      <c r="L106" s="164">
        <f t="shared" si="40"/>
        <v>716000</v>
      </c>
      <c r="M106" s="164">
        <f t="shared" si="40"/>
        <v>0</v>
      </c>
      <c r="N106" s="164">
        <f t="shared" si="40"/>
        <v>716000</v>
      </c>
      <c r="P106" s="146">
        <f t="shared" si="39"/>
        <v>716000</v>
      </c>
    </row>
    <row r="107" spans="1:16" ht="42" customHeight="1">
      <c r="A107" s="160"/>
      <c r="B107" s="185"/>
      <c r="C107" s="166" t="s">
        <v>36</v>
      </c>
      <c r="D107" s="167" t="s">
        <v>37</v>
      </c>
      <c r="E107" s="164">
        <v>357346</v>
      </c>
      <c r="F107" s="181">
        <v>716000</v>
      </c>
      <c r="G107" s="159">
        <v>0</v>
      </c>
      <c r="H107" s="181">
        <v>716000</v>
      </c>
      <c r="I107" s="178"/>
      <c r="J107" s="179">
        <f>H107+I107</f>
        <v>716000</v>
      </c>
      <c r="L107" s="146">
        <f>J107+K107</f>
        <v>716000</v>
      </c>
      <c r="M107" s="146">
        <v>0</v>
      </c>
      <c r="N107" s="146">
        <f>L107+M107</f>
        <v>716000</v>
      </c>
      <c r="P107" s="146">
        <f t="shared" si="39"/>
        <v>716000</v>
      </c>
    </row>
    <row r="108" spans="1:16" ht="36">
      <c r="A108" s="160"/>
      <c r="B108" s="185">
        <v>85213</v>
      </c>
      <c r="C108" s="166"/>
      <c r="D108" s="167" t="s">
        <v>105</v>
      </c>
      <c r="E108" s="164">
        <f>SUM(E109)</f>
        <v>6900</v>
      </c>
      <c r="F108" s="181">
        <f>SUM(F109)</f>
        <v>6500</v>
      </c>
      <c r="G108" s="159">
        <v>0</v>
      </c>
      <c r="H108" s="181">
        <f aca="true" t="shared" si="41" ref="H108:N108">SUM(H109)</f>
        <v>6500</v>
      </c>
      <c r="I108" s="181">
        <f t="shared" si="41"/>
        <v>0</v>
      </c>
      <c r="J108" s="181">
        <f t="shared" si="41"/>
        <v>6500</v>
      </c>
      <c r="K108" s="181">
        <f t="shared" si="41"/>
        <v>0</v>
      </c>
      <c r="L108" s="181">
        <f t="shared" si="41"/>
        <v>6500</v>
      </c>
      <c r="M108" s="181">
        <f t="shared" si="41"/>
        <v>0</v>
      </c>
      <c r="N108" s="181">
        <f t="shared" si="41"/>
        <v>6500</v>
      </c>
      <c r="P108" s="146">
        <f t="shared" si="39"/>
        <v>6500</v>
      </c>
    </row>
    <row r="109" spans="1:16" ht="48">
      <c r="A109" s="160"/>
      <c r="B109" s="160"/>
      <c r="C109" s="166" t="s">
        <v>36</v>
      </c>
      <c r="D109" s="167" t="s">
        <v>37</v>
      </c>
      <c r="E109" s="164">
        <v>6900</v>
      </c>
      <c r="F109" s="181">
        <v>6500</v>
      </c>
      <c r="G109" s="159">
        <v>0</v>
      </c>
      <c r="H109" s="181">
        <v>6500</v>
      </c>
      <c r="I109" s="178"/>
      <c r="J109" s="179">
        <f>H109+I109</f>
        <v>6500</v>
      </c>
      <c r="L109" s="146">
        <f>J109+K109</f>
        <v>6500</v>
      </c>
      <c r="M109" s="146">
        <v>0</v>
      </c>
      <c r="N109" s="146">
        <f>L109+M109</f>
        <v>6500</v>
      </c>
      <c r="P109" s="146">
        <f t="shared" si="39"/>
        <v>6500</v>
      </c>
    </row>
    <row r="110" spans="1:16" ht="24">
      <c r="A110" s="160"/>
      <c r="B110" s="185">
        <v>85214</v>
      </c>
      <c r="C110" s="166"/>
      <c r="D110" s="167" t="s">
        <v>106</v>
      </c>
      <c r="E110" s="164">
        <f>SUM(E112+E113)</f>
        <v>49266</v>
      </c>
      <c r="F110" s="181">
        <f>SUM(F112+F113)</f>
        <v>47400</v>
      </c>
      <c r="G110" s="159">
        <v>0</v>
      </c>
      <c r="H110" s="181">
        <f>SUM(H112+H113)</f>
        <v>47400</v>
      </c>
      <c r="I110" s="181">
        <v>1650</v>
      </c>
      <c r="J110" s="181">
        <f>SUM(J111:J113)</f>
        <v>49050</v>
      </c>
      <c r="K110" s="181">
        <f>SUM(K111:K113)</f>
        <v>0</v>
      </c>
      <c r="L110" s="181">
        <f>SUM(L111:L113)</f>
        <v>49050</v>
      </c>
      <c r="M110" s="146">
        <f>M112+M113</f>
        <v>46700</v>
      </c>
      <c r="N110">
        <f>SUM(N111:N113)</f>
        <v>95750</v>
      </c>
      <c r="P110" s="146">
        <f t="shared" si="39"/>
        <v>95750</v>
      </c>
    </row>
    <row r="111" spans="1:16" ht="12.75">
      <c r="A111" s="160"/>
      <c r="B111" s="185"/>
      <c r="C111" s="166" t="s">
        <v>26</v>
      </c>
      <c r="D111" s="167" t="s">
        <v>27</v>
      </c>
      <c r="E111" s="164"/>
      <c r="F111" s="181"/>
      <c r="G111" s="159"/>
      <c r="H111" s="181">
        <v>0</v>
      </c>
      <c r="I111" s="181">
        <v>1650</v>
      </c>
      <c r="J111" s="181">
        <v>1650</v>
      </c>
      <c r="L111" s="146">
        <f>J111+K111</f>
        <v>1650</v>
      </c>
      <c r="N111" s="146">
        <f>L111+M111</f>
        <v>1650</v>
      </c>
      <c r="P111" s="146">
        <f t="shared" si="39"/>
        <v>1650</v>
      </c>
    </row>
    <row r="112" spans="1:16" ht="48">
      <c r="A112" s="160"/>
      <c r="B112" s="160"/>
      <c r="C112" s="166" t="s">
        <v>36</v>
      </c>
      <c r="D112" s="167" t="s">
        <v>37</v>
      </c>
      <c r="E112" s="164">
        <v>38325</v>
      </c>
      <c r="F112" s="181">
        <v>15800</v>
      </c>
      <c r="G112" s="159">
        <v>0</v>
      </c>
      <c r="H112" s="181">
        <v>15800</v>
      </c>
      <c r="I112" s="178"/>
      <c r="J112" s="179">
        <f>H112+I112</f>
        <v>15800</v>
      </c>
      <c r="L112" s="146">
        <f>J112+K112</f>
        <v>15800</v>
      </c>
      <c r="M112" s="146">
        <v>12000</v>
      </c>
      <c r="N112" s="146">
        <f aca="true" t="shared" si="42" ref="N112:N119">L112+M112</f>
        <v>27800</v>
      </c>
      <c r="P112" s="146">
        <f t="shared" si="39"/>
        <v>27800</v>
      </c>
    </row>
    <row r="113" spans="1:16" ht="36">
      <c r="A113" s="160"/>
      <c r="B113" s="160"/>
      <c r="C113" s="166" t="s">
        <v>100</v>
      </c>
      <c r="D113" s="167" t="s">
        <v>107</v>
      </c>
      <c r="E113" s="164">
        <v>10941</v>
      </c>
      <c r="F113" s="181">
        <v>31600</v>
      </c>
      <c r="G113" s="159">
        <v>0</v>
      </c>
      <c r="H113" s="181">
        <v>31600</v>
      </c>
      <c r="I113" s="178"/>
      <c r="J113" s="179">
        <f>H113+I113</f>
        <v>31600</v>
      </c>
      <c r="L113" s="146">
        <f>J113+K113</f>
        <v>31600</v>
      </c>
      <c r="M113">
        <v>34700</v>
      </c>
      <c r="N113" s="146">
        <f t="shared" si="42"/>
        <v>66300</v>
      </c>
      <c r="P113" s="146">
        <f t="shared" si="39"/>
        <v>66300</v>
      </c>
    </row>
    <row r="114" spans="1:16" ht="12.75">
      <c r="A114" s="160"/>
      <c r="B114" s="160">
        <v>85219</v>
      </c>
      <c r="C114" s="166"/>
      <c r="D114" s="167" t="s">
        <v>108</v>
      </c>
      <c r="E114" s="164">
        <f>SUM(E115:E116)</f>
        <v>630</v>
      </c>
      <c r="F114" s="164">
        <f>SUM(F115:F117)</f>
        <v>47465</v>
      </c>
      <c r="G114" s="159">
        <v>0</v>
      </c>
      <c r="H114" s="164">
        <f>SUM(H115:H117)</f>
        <v>47465</v>
      </c>
      <c r="I114" s="164">
        <f>SUM(I115:I117)</f>
        <v>0</v>
      </c>
      <c r="J114" s="164">
        <f>SUM(J115:J117)</f>
        <v>47465</v>
      </c>
      <c r="K114" s="164">
        <f>SUM(K115:K117)</f>
        <v>0</v>
      </c>
      <c r="L114" s="164">
        <f>SUM(L115:L117)</f>
        <v>47465</v>
      </c>
      <c r="N114" s="146">
        <f t="shared" si="42"/>
        <v>47465</v>
      </c>
      <c r="P114" s="146">
        <f t="shared" si="39"/>
        <v>47465</v>
      </c>
    </row>
    <row r="115" spans="1:16" ht="12.75">
      <c r="A115" s="160"/>
      <c r="B115" s="160"/>
      <c r="C115" s="166" t="s">
        <v>32</v>
      </c>
      <c r="D115" s="167" t="s">
        <v>33</v>
      </c>
      <c r="E115" s="164">
        <v>603</v>
      </c>
      <c r="F115" s="164">
        <v>937</v>
      </c>
      <c r="G115" s="159">
        <v>0</v>
      </c>
      <c r="H115" s="164">
        <v>937</v>
      </c>
      <c r="I115" s="178"/>
      <c r="J115" s="179">
        <f>H115+I115</f>
        <v>937</v>
      </c>
      <c r="L115" s="146">
        <f>J115+K115</f>
        <v>937</v>
      </c>
      <c r="N115" s="146">
        <f t="shared" si="42"/>
        <v>937</v>
      </c>
      <c r="P115" s="146">
        <f t="shared" si="39"/>
        <v>937</v>
      </c>
    </row>
    <row r="116" spans="1:16" ht="12.75">
      <c r="A116" s="160"/>
      <c r="B116" s="160"/>
      <c r="C116" s="166" t="s">
        <v>95</v>
      </c>
      <c r="D116" s="167" t="s">
        <v>96</v>
      </c>
      <c r="E116" s="164">
        <v>27</v>
      </c>
      <c r="F116" s="164">
        <v>28</v>
      </c>
      <c r="G116" s="159">
        <v>0</v>
      </c>
      <c r="H116" s="164">
        <v>28</v>
      </c>
      <c r="I116" s="178"/>
      <c r="J116" s="179">
        <f>H116+I116</f>
        <v>28</v>
      </c>
      <c r="L116" s="146">
        <f>J116+K116</f>
        <v>28</v>
      </c>
      <c r="N116" s="146">
        <f t="shared" si="42"/>
        <v>28</v>
      </c>
      <c r="P116" s="146">
        <f t="shared" si="39"/>
        <v>28</v>
      </c>
    </row>
    <row r="117" spans="1:16" ht="36">
      <c r="A117" s="160"/>
      <c r="B117" s="160"/>
      <c r="C117" s="166" t="s">
        <v>100</v>
      </c>
      <c r="D117" s="167" t="s">
        <v>109</v>
      </c>
      <c r="E117" s="164">
        <v>0</v>
      </c>
      <c r="F117" s="164">
        <v>46500</v>
      </c>
      <c r="G117" s="159">
        <v>0</v>
      </c>
      <c r="H117" s="164">
        <v>46500</v>
      </c>
      <c r="I117" s="178"/>
      <c r="J117" s="179">
        <f>H117+I117</f>
        <v>46500</v>
      </c>
      <c r="L117" s="146">
        <f>J117+K117</f>
        <v>46500</v>
      </c>
      <c r="N117" s="146">
        <f t="shared" si="42"/>
        <v>46500</v>
      </c>
      <c r="P117" s="146">
        <f t="shared" si="39"/>
        <v>46500</v>
      </c>
    </row>
    <row r="118" spans="1:16" ht="12.75">
      <c r="A118" s="160"/>
      <c r="B118" s="160">
        <v>85295</v>
      </c>
      <c r="C118" s="166"/>
      <c r="D118" s="167" t="s">
        <v>16</v>
      </c>
      <c r="E118" s="164"/>
      <c r="F118" s="164"/>
      <c r="G118" s="159"/>
      <c r="H118" s="164"/>
      <c r="I118" s="178">
        <f>I119</f>
        <v>8364</v>
      </c>
      <c r="J118" s="179">
        <f>J119</f>
        <v>8364</v>
      </c>
      <c r="K118" s="179">
        <f>K119</f>
        <v>0</v>
      </c>
      <c r="L118" s="179">
        <f>L119</f>
        <v>8364</v>
      </c>
      <c r="N118" s="146">
        <f t="shared" si="42"/>
        <v>8364</v>
      </c>
      <c r="P118" s="146">
        <f t="shared" si="39"/>
        <v>8364</v>
      </c>
    </row>
    <row r="119" spans="1:16" ht="25.5" customHeight="1">
      <c r="A119" s="160"/>
      <c r="B119" s="160"/>
      <c r="C119" s="166" t="s">
        <v>100</v>
      </c>
      <c r="D119" s="167" t="s">
        <v>109</v>
      </c>
      <c r="E119" s="164"/>
      <c r="F119" s="164"/>
      <c r="G119" s="159"/>
      <c r="H119" s="164"/>
      <c r="I119" s="178">
        <v>8364</v>
      </c>
      <c r="J119" s="179">
        <f>SUM(H119+I119)</f>
        <v>8364</v>
      </c>
      <c r="L119" s="146">
        <f>J119+K119</f>
        <v>8364</v>
      </c>
      <c r="N119" s="146">
        <f t="shared" si="42"/>
        <v>8364</v>
      </c>
      <c r="P119" s="146">
        <f t="shared" si="39"/>
        <v>8364</v>
      </c>
    </row>
    <row r="120" spans="1:16" ht="12.75">
      <c r="A120" s="155">
        <v>854</v>
      </c>
      <c r="B120" s="155"/>
      <c r="C120" s="172"/>
      <c r="D120" s="173" t="s">
        <v>110</v>
      </c>
      <c r="E120" s="158">
        <f>SUM(E124)</f>
        <v>13000</v>
      </c>
      <c r="F120" s="158">
        <f>SUM(F124)</f>
        <v>7000</v>
      </c>
      <c r="G120" s="158">
        <f>SUM(G123)</f>
        <v>147439</v>
      </c>
      <c r="H120" s="158">
        <f>SUM(H123)</f>
        <v>154439</v>
      </c>
      <c r="I120" s="158">
        <f>SUM(I123)</f>
        <v>0</v>
      </c>
      <c r="J120" s="158">
        <f>SUM(J123)</f>
        <v>154439</v>
      </c>
      <c r="K120" s="158">
        <f>SUM(K121+K123)</f>
        <v>20658</v>
      </c>
      <c r="L120" s="158">
        <f>SUM(L121+L123)</f>
        <v>175097</v>
      </c>
      <c r="M120" s="158">
        <f>SUM(M121+M123)</f>
        <v>0</v>
      </c>
      <c r="N120" s="158">
        <f>SUM(N121+N123)</f>
        <v>175097</v>
      </c>
      <c r="P120" s="146">
        <f t="shared" si="39"/>
        <v>175097</v>
      </c>
    </row>
    <row r="121" spans="1:16" ht="12.75">
      <c r="A121" s="155"/>
      <c r="B121" s="262">
        <v>85415</v>
      </c>
      <c r="C121" s="263"/>
      <c r="D121" s="264" t="s">
        <v>334</v>
      </c>
      <c r="E121" s="265"/>
      <c r="F121" s="265"/>
      <c r="G121" s="265"/>
      <c r="H121" s="265"/>
      <c r="I121" s="265"/>
      <c r="J121" s="265"/>
      <c r="K121" s="265">
        <v>20658</v>
      </c>
      <c r="L121" s="265">
        <v>20658</v>
      </c>
      <c r="N121" s="146">
        <f>L121</f>
        <v>20658</v>
      </c>
      <c r="P121" s="146">
        <f t="shared" si="39"/>
        <v>20658</v>
      </c>
    </row>
    <row r="122" spans="1:16" ht="23.25" customHeight="1">
      <c r="A122" s="155"/>
      <c r="B122" s="262"/>
      <c r="C122" s="263" t="s">
        <v>100</v>
      </c>
      <c r="D122" s="167" t="s">
        <v>109</v>
      </c>
      <c r="E122" s="265"/>
      <c r="F122" s="265"/>
      <c r="G122" s="265"/>
      <c r="H122" s="265"/>
      <c r="I122" s="265"/>
      <c r="J122" s="265"/>
      <c r="K122" s="265">
        <v>20658</v>
      </c>
      <c r="L122" s="265">
        <v>20658</v>
      </c>
      <c r="N122" s="146">
        <f>L122</f>
        <v>20658</v>
      </c>
      <c r="P122" s="146">
        <f t="shared" si="39"/>
        <v>20658</v>
      </c>
    </row>
    <row r="123" spans="1:16" ht="12.75">
      <c r="A123" s="160"/>
      <c r="B123" s="160">
        <v>85495</v>
      </c>
      <c r="C123" s="166"/>
      <c r="D123" s="167" t="s">
        <v>16</v>
      </c>
      <c r="E123" s="164">
        <f>SUM(E124)</f>
        <v>13000</v>
      </c>
      <c r="F123" s="164">
        <f>SUM(F124)</f>
        <v>7000</v>
      </c>
      <c r="G123" s="177">
        <v>147439</v>
      </c>
      <c r="H123" s="177">
        <f>SUM(H124:H125)</f>
        <v>154439</v>
      </c>
      <c r="I123" s="177">
        <f>SUM(I124:I125)</f>
        <v>0</v>
      </c>
      <c r="J123" s="177">
        <f>SUM(J124:J125)</f>
        <v>154439</v>
      </c>
      <c r="K123" s="177">
        <f>SUM(K124:K125)</f>
        <v>0</v>
      </c>
      <c r="L123" s="177">
        <f>SUM(L124:L125)</f>
        <v>154439</v>
      </c>
      <c r="N123" s="146">
        <f>L123</f>
        <v>154439</v>
      </c>
      <c r="P123" s="146">
        <f t="shared" si="39"/>
        <v>154439</v>
      </c>
    </row>
    <row r="124" spans="1:16" ht="12.75">
      <c r="A124" s="160"/>
      <c r="B124" s="160"/>
      <c r="C124" s="166" t="s">
        <v>41</v>
      </c>
      <c r="D124" s="167" t="s">
        <v>42</v>
      </c>
      <c r="E124" s="164">
        <v>13000</v>
      </c>
      <c r="F124" s="164">
        <v>7000</v>
      </c>
      <c r="G124" s="159">
        <v>139500</v>
      </c>
      <c r="H124" s="177">
        <f>SUM(F124:G124)</f>
        <v>146500</v>
      </c>
      <c r="I124" s="178"/>
      <c r="J124" s="179">
        <f>H124+I124</f>
        <v>146500</v>
      </c>
      <c r="L124" s="146">
        <f>J124+K124</f>
        <v>146500</v>
      </c>
      <c r="N124" s="146">
        <f>L124</f>
        <v>146500</v>
      </c>
      <c r="P124" s="146">
        <f t="shared" si="39"/>
        <v>146500</v>
      </c>
    </row>
    <row r="125" spans="1:16" ht="12.75">
      <c r="A125" s="160"/>
      <c r="B125" s="160"/>
      <c r="C125" s="166" t="s">
        <v>95</v>
      </c>
      <c r="D125" s="167" t="s">
        <v>27</v>
      </c>
      <c r="E125" s="178"/>
      <c r="F125" s="178">
        <v>0</v>
      </c>
      <c r="G125" s="159">
        <v>7939</v>
      </c>
      <c r="H125" s="177">
        <f>SUM(E125:G125)</f>
        <v>7939</v>
      </c>
      <c r="I125" s="178"/>
      <c r="J125" s="179">
        <f>H125+I125</f>
        <v>7939</v>
      </c>
      <c r="L125" s="146">
        <f>J125+K125</f>
        <v>7939</v>
      </c>
      <c r="N125" s="146">
        <f>L125</f>
        <v>7939</v>
      </c>
      <c r="P125" s="146">
        <f t="shared" si="39"/>
        <v>7939</v>
      </c>
    </row>
    <row r="126" spans="1:16" ht="12.75">
      <c r="A126" s="183">
        <v>900</v>
      </c>
      <c r="B126" s="155"/>
      <c r="C126" s="172"/>
      <c r="D126" s="173" t="s">
        <v>111</v>
      </c>
      <c r="E126" s="158" t="e">
        <f>SUM(#REF!+E127+E129)</f>
        <v>#REF!</v>
      </c>
      <c r="F126" s="158">
        <f>SUM(F127+F129)</f>
        <v>17130</v>
      </c>
      <c r="G126" s="159"/>
      <c r="H126" s="158">
        <f>SUM(H127+H129)</f>
        <v>17130</v>
      </c>
      <c r="I126" s="158">
        <f>SUM(I127+I129)</f>
        <v>0</v>
      </c>
      <c r="J126" s="158">
        <f>SUM(J127+J129)</f>
        <v>17130</v>
      </c>
      <c r="K126" s="158">
        <f>SUM(K127+K129)</f>
        <v>0</v>
      </c>
      <c r="L126" s="158">
        <f>SUM(L127+L129)</f>
        <v>17130</v>
      </c>
      <c r="M126" s="158">
        <f>M127+M129</f>
        <v>11200</v>
      </c>
      <c r="N126" s="158">
        <f>SUM(N127+N129)</f>
        <v>28330</v>
      </c>
      <c r="P126" s="146">
        <f t="shared" si="39"/>
        <v>28330</v>
      </c>
    </row>
    <row r="127" spans="1:16" ht="24">
      <c r="A127" s="160"/>
      <c r="B127" s="185">
        <v>90020</v>
      </c>
      <c r="C127" s="166"/>
      <c r="D127" s="167" t="s">
        <v>113</v>
      </c>
      <c r="E127" s="164">
        <f>SUM(E128)</f>
        <v>1000</v>
      </c>
      <c r="F127" s="164">
        <f>SUM(F128)</f>
        <v>1500</v>
      </c>
      <c r="G127" s="159"/>
      <c r="H127" s="164">
        <f>SUM(H128)</f>
        <v>1500</v>
      </c>
      <c r="I127" s="164">
        <f>SUM(I128)</f>
        <v>0</v>
      </c>
      <c r="J127" s="164">
        <f>SUM(J128)</f>
        <v>1500</v>
      </c>
      <c r="K127" s="164">
        <f>SUM(K128)</f>
        <v>0</v>
      </c>
      <c r="L127" s="164">
        <f>SUM(L128)</f>
        <v>1500</v>
      </c>
      <c r="N127" s="146">
        <f>L127+M127</f>
        <v>1500</v>
      </c>
      <c r="P127" s="146">
        <f t="shared" si="39"/>
        <v>1500</v>
      </c>
    </row>
    <row r="128" spans="1:16" ht="12.75">
      <c r="A128" s="160"/>
      <c r="B128" s="160"/>
      <c r="C128" s="166" t="s">
        <v>114</v>
      </c>
      <c r="D128" s="167" t="s">
        <v>115</v>
      </c>
      <c r="E128" s="164">
        <v>1000</v>
      </c>
      <c r="F128" s="164">
        <v>1500</v>
      </c>
      <c r="G128" s="159"/>
      <c r="H128" s="164">
        <v>1500</v>
      </c>
      <c r="I128" s="178"/>
      <c r="J128" s="179">
        <f>H128+I128</f>
        <v>1500</v>
      </c>
      <c r="L128" s="146">
        <f>J128+K128</f>
        <v>1500</v>
      </c>
      <c r="N128" s="146">
        <f>L128+M128</f>
        <v>1500</v>
      </c>
      <c r="P128" s="146">
        <f t="shared" si="39"/>
        <v>1500</v>
      </c>
    </row>
    <row r="129" spans="1:16" ht="12.75">
      <c r="A129" s="160"/>
      <c r="B129" s="160">
        <v>90095</v>
      </c>
      <c r="C129" s="166"/>
      <c r="D129" s="167" t="s">
        <v>16</v>
      </c>
      <c r="E129" s="164">
        <f>SUM(E130:E131)</f>
        <v>15100</v>
      </c>
      <c r="F129" s="164">
        <f>SUM(F130:F131)</f>
        <v>15630</v>
      </c>
      <c r="G129" s="159"/>
      <c r="H129" s="164">
        <f>SUM(H130:H131)</f>
        <v>15630</v>
      </c>
      <c r="I129" s="164">
        <f>SUM(I130:I131)</f>
        <v>0</v>
      </c>
      <c r="J129" s="164">
        <f>SUM(J130:J131)</f>
        <v>15630</v>
      </c>
      <c r="K129" s="164">
        <f>SUM(K130:K131)</f>
        <v>0</v>
      </c>
      <c r="L129" s="164">
        <f>SUM(L130:L131)</f>
        <v>15630</v>
      </c>
      <c r="M129" s="164">
        <f>SUM(M130:M132)</f>
        <v>11200</v>
      </c>
      <c r="N129" s="164">
        <f>SUM(N130:N132)</f>
        <v>26830</v>
      </c>
      <c r="P129" s="146">
        <f t="shared" si="39"/>
        <v>26830</v>
      </c>
    </row>
    <row r="130" spans="1:16" ht="12.75">
      <c r="A130" s="160"/>
      <c r="B130" s="160"/>
      <c r="C130" s="166" t="s">
        <v>26</v>
      </c>
      <c r="D130" s="167" t="s">
        <v>27</v>
      </c>
      <c r="E130" s="164">
        <v>15000</v>
      </c>
      <c r="F130" s="164">
        <v>15500</v>
      </c>
      <c r="G130" s="159"/>
      <c r="H130" s="164">
        <v>15500</v>
      </c>
      <c r="I130" s="178"/>
      <c r="J130" s="179">
        <f>H130+I130</f>
        <v>15500</v>
      </c>
      <c r="L130" s="146">
        <f>J130+K130</f>
        <v>15500</v>
      </c>
      <c r="N130" s="146">
        <f>L130+M130</f>
        <v>15500</v>
      </c>
      <c r="P130" s="146">
        <f t="shared" si="39"/>
        <v>15500</v>
      </c>
    </row>
    <row r="131" spans="1:16" ht="12.75">
      <c r="A131" s="160"/>
      <c r="B131" s="160"/>
      <c r="C131" s="166" t="s">
        <v>32</v>
      </c>
      <c r="D131" s="167" t="s">
        <v>33</v>
      </c>
      <c r="E131" s="164">
        <v>100</v>
      </c>
      <c r="F131" s="164">
        <v>130</v>
      </c>
      <c r="G131" s="159"/>
      <c r="H131" s="164">
        <v>130</v>
      </c>
      <c r="I131" s="178"/>
      <c r="J131" s="179">
        <f>H131+I131</f>
        <v>130</v>
      </c>
      <c r="L131" s="146">
        <f>J131+K131</f>
        <v>130</v>
      </c>
      <c r="N131" s="146">
        <f>L131+M131</f>
        <v>130</v>
      </c>
      <c r="P131" s="146">
        <f t="shared" si="39"/>
        <v>130</v>
      </c>
    </row>
    <row r="132" spans="1:16" ht="24">
      <c r="A132" s="160"/>
      <c r="B132" s="160"/>
      <c r="C132" s="166" t="s">
        <v>352</v>
      </c>
      <c r="D132" s="167" t="s">
        <v>353</v>
      </c>
      <c r="E132" s="164"/>
      <c r="F132" s="164"/>
      <c r="G132" s="159"/>
      <c r="H132" s="164"/>
      <c r="I132" s="178"/>
      <c r="J132" s="179"/>
      <c r="L132" s="146"/>
      <c r="M132" s="146">
        <v>11200</v>
      </c>
      <c r="N132" s="146">
        <f>L132+M132</f>
        <v>11200</v>
      </c>
      <c r="P132" s="146">
        <f t="shared" si="39"/>
        <v>11200</v>
      </c>
    </row>
    <row r="133" spans="1:16" ht="12.75">
      <c r="A133" s="155">
        <v>926</v>
      </c>
      <c r="B133" s="155"/>
      <c r="C133" s="172"/>
      <c r="D133" s="173" t="s">
        <v>116</v>
      </c>
      <c r="E133" s="158">
        <f>SUM(E134)</f>
        <v>0</v>
      </c>
      <c r="F133" s="158">
        <f>SUM(F134)</f>
        <v>800000</v>
      </c>
      <c r="G133" s="159"/>
      <c r="H133" s="158">
        <f aca="true" t="shared" si="43" ref="H133:L134">SUM(H134)</f>
        <v>800000</v>
      </c>
      <c r="I133" s="158">
        <f t="shared" si="43"/>
        <v>0</v>
      </c>
      <c r="J133" s="158">
        <f t="shared" si="43"/>
        <v>800000</v>
      </c>
      <c r="K133" s="158">
        <f t="shared" si="43"/>
        <v>0</v>
      </c>
      <c r="L133" s="158">
        <f t="shared" si="43"/>
        <v>800000</v>
      </c>
      <c r="N133">
        <v>800000</v>
      </c>
      <c r="P133" s="146">
        <f t="shared" si="39"/>
        <v>800000</v>
      </c>
    </row>
    <row r="134" spans="1:16" ht="12.75">
      <c r="A134" s="160"/>
      <c r="B134" s="160">
        <v>92601</v>
      </c>
      <c r="C134" s="166"/>
      <c r="D134" s="167" t="s">
        <v>117</v>
      </c>
      <c r="E134" s="164">
        <f>SUM(E135)</f>
        <v>0</v>
      </c>
      <c r="F134" s="164">
        <f>SUM(F135)</f>
        <v>800000</v>
      </c>
      <c r="G134" s="159"/>
      <c r="H134" s="164">
        <f t="shared" si="43"/>
        <v>800000</v>
      </c>
      <c r="I134" s="164">
        <f t="shared" si="43"/>
        <v>0</v>
      </c>
      <c r="J134" s="164">
        <f t="shared" si="43"/>
        <v>800000</v>
      </c>
      <c r="K134" s="164">
        <f t="shared" si="43"/>
        <v>0</v>
      </c>
      <c r="L134" s="164">
        <f t="shared" si="43"/>
        <v>800000</v>
      </c>
      <c r="N134">
        <v>800000</v>
      </c>
      <c r="P134" s="146">
        <f t="shared" si="39"/>
        <v>800000</v>
      </c>
    </row>
    <row r="135" spans="1:16" ht="36">
      <c r="A135" s="160"/>
      <c r="B135" s="160"/>
      <c r="C135" s="166">
        <v>6290</v>
      </c>
      <c r="D135" s="167" t="s">
        <v>256</v>
      </c>
      <c r="E135" s="164">
        <v>0</v>
      </c>
      <c r="F135" s="181">
        <v>800000</v>
      </c>
      <c r="G135" s="159"/>
      <c r="H135" s="181">
        <v>800000</v>
      </c>
      <c r="I135" s="178"/>
      <c r="J135" s="179">
        <f>H135+I135</f>
        <v>800000</v>
      </c>
      <c r="L135" s="146">
        <f>J135+K135</f>
        <v>800000</v>
      </c>
      <c r="N135">
        <v>800000</v>
      </c>
      <c r="P135" s="146">
        <f t="shared" si="39"/>
        <v>800000</v>
      </c>
    </row>
    <row r="136" spans="1:16" ht="12.75">
      <c r="A136" s="160"/>
      <c r="B136" s="160"/>
      <c r="C136" s="162"/>
      <c r="D136" s="157" t="s">
        <v>118</v>
      </c>
      <c r="E136" s="158" t="e">
        <f aca="true" t="shared" si="44" ref="E136:P136">SUM(E10+E14+E17+E26+E34+E42+E45+E48+E80+E90+E104+E120+E126+E133)</f>
        <v>#REF!</v>
      </c>
      <c r="F136" s="158">
        <f t="shared" si="44"/>
        <v>13747161</v>
      </c>
      <c r="G136" s="158">
        <f t="shared" si="44"/>
        <v>508789</v>
      </c>
      <c r="H136" s="158">
        <f t="shared" si="44"/>
        <v>14255950</v>
      </c>
      <c r="I136" s="158">
        <f t="shared" si="44"/>
        <v>10014</v>
      </c>
      <c r="J136" s="158">
        <f t="shared" si="44"/>
        <v>14265964</v>
      </c>
      <c r="K136" s="158">
        <f t="shared" si="44"/>
        <v>62658</v>
      </c>
      <c r="L136" s="158">
        <f t="shared" si="44"/>
        <v>14328622</v>
      </c>
      <c r="M136" s="158">
        <f t="shared" si="44"/>
        <v>54997</v>
      </c>
      <c r="N136" s="158">
        <f t="shared" si="44"/>
        <v>14383619</v>
      </c>
      <c r="O136" s="158">
        <f t="shared" si="44"/>
        <v>113784</v>
      </c>
      <c r="P136" s="158">
        <f t="shared" si="44"/>
        <v>14462093</v>
      </c>
    </row>
    <row r="137" spans="1:8" ht="12.75">
      <c r="A137" s="30"/>
      <c r="B137" s="30"/>
      <c r="C137" s="31"/>
      <c r="D137" s="32"/>
      <c r="E137" s="33"/>
      <c r="F137" s="33"/>
      <c r="G137" s="16"/>
      <c r="H137" s="16"/>
    </row>
    <row r="138" spans="1:9" ht="12.75">
      <c r="A138" s="30"/>
      <c r="B138" s="30"/>
      <c r="C138" s="31"/>
      <c r="D138" s="417" t="s">
        <v>253</v>
      </c>
      <c r="E138" s="413"/>
      <c r="F138" s="413"/>
      <c r="G138" s="411"/>
      <c r="H138" s="411"/>
      <c r="I138" s="411"/>
    </row>
    <row r="139" spans="1:8" ht="12.75">
      <c r="A139" s="30"/>
      <c r="B139" s="30"/>
      <c r="C139" s="31"/>
      <c r="D139" s="34"/>
      <c r="E139" s="36"/>
      <c r="F139" s="36"/>
      <c r="G139" s="16"/>
      <c r="H139" s="16"/>
    </row>
    <row r="140" spans="1:8" ht="12.75">
      <c r="A140" s="30"/>
      <c r="B140" s="30"/>
      <c r="C140" s="31"/>
      <c r="D140" s="34"/>
      <c r="E140" s="37" t="s">
        <v>119</v>
      </c>
      <c r="F140" s="36"/>
      <c r="G140" s="16"/>
      <c r="H140" s="16"/>
    </row>
    <row r="141" spans="1:10" ht="12.75">
      <c r="A141" s="30"/>
      <c r="B141" s="30"/>
      <c r="C141" s="31"/>
      <c r="D141" s="417" t="s">
        <v>254</v>
      </c>
      <c r="E141" s="413"/>
      <c r="F141" s="413"/>
      <c r="G141" s="411"/>
      <c r="H141" s="411"/>
      <c r="I141" s="411"/>
      <c r="J141" s="411"/>
    </row>
    <row r="142" spans="1:8" ht="12.75">
      <c r="A142" s="30"/>
      <c r="B142" s="30"/>
      <c r="C142" s="31"/>
      <c r="D142" s="34"/>
      <c r="E142" s="35"/>
      <c r="F142" s="35"/>
      <c r="G142" s="16"/>
      <c r="H142" s="16"/>
    </row>
    <row r="143" spans="1:8" ht="12.75">
      <c r="A143" s="30"/>
      <c r="B143" s="30"/>
      <c r="C143" s="31"/>
      <c r="D143" s="34"/>
      <c r="E143" s="35"/>
      <c r="F143" s="35"/>
      <c r="G143" s="16"/>
      <c r="H143" s="16"/>
    </row>
    <row r="144" spans="1:8" ht="12.75">
      <c r="A144" s="16"/>
      <c r="B144" s="16"/>
      <c r="C144" s="16"/>
      <c r="D144" s="414" t="s">
        <v>257</v>
      </c>
      <c r="E144" s="413"/>
      <c r="F144" s="413"/>
      <c r="G144" s="16"/>
      <c r="H144" s="16"/>
    </row>
    <row r="145" spans="1:11" ht="12.75">
      <c r="A145" s="16"/>
      <c r="B145" s="16"/>
      <c r="C145" s="16"/>
      <c r="D145" s="414" t="s">
        <v>263</v>
      </c>
      <c r="E145" s="413"/>
      <c r="F145" s="413"/>
      <c r="G145" s="411"/>
      <c r="H145" s="411"/>
      <c r="I145" s="411"/>
      <c r="J145" s="411"/>
      <c r="K145" s="411"/>
    </row>
    <row r="146" spans="1:11" ht="12.75">
      <c r="A146" s="16"/>
      <c r="B146" s="16"/>
      <c r="C146" s="16"/>
      <c r="D146" s="414" t="s">
        <v>250</v>
      </c>
      <c r="E146" s="413"/>
      <c r="F146" s="413"/>
      <c r="G146" s="411"/>
      <c r="H146" s="411"/>
      <c r="I146" s="411"/>
      <c r="J146" s="411"/>
      <c r="K146" s="411"/>
    </row>
    <row r="147" spans="1:11" ht="12.75">
      <c r="A147" s="16"/>
      <c r="B147" s="16"/>
      <c r="C147" s="16"/>
      <c r="D147" s="414" t="s">
        <v>251</v>
      </c>
      <c r="E147" s="413"/>
      <c r="F147" s="413"/>
      <c r="G147" s="411"/>
      <c r="H147" s="411"/>
      <c r="I147" s="411"/>
      <c r="J147" s="411"/>
      <c r="K147" s="411"/>
    </row>
    <row r="148" spans="1:8" ht="12.75">
      <c r="A148" s="16"/>
      <c r="B148" s="16"/>
      <c r="C148" s="16"/>
      <c r="D148" s="38"/>
      <c r="E148" s="35"/>
      <c r="F148" s="35"/>
      <c r="G148" s="16"/>
      <c r="H148" s="16"/>
    </row>
    <row r="149" spans="1:8" ht="12.75">
      <c r="A149" s="16"/>
      <c r="B149" s="16"/>
      <c r="C149" s="16"/>
      <c r="D149" s="38"/>
      <c r="E149" s="35"/>
      <c r="F149" s="35"/>
      <c r="G149" s="16"/>
      <c r="H149" s="16"/>
    </row>
    <row r="150" spans="1:8" ht="15" customHeight="1">
      <c r="A150" s="16"/>
      <c r="B150" s="16"/>
      <c r="C150" s="16"/>
      <c r="D150" s="38"/>
      <c r="E150" s="35"/>
      <c r="F150" s="35"/>
      <c r="G150" s="16"/>
      <c r="H150" s="16"/>
    </row>
    <row r="151" spans="1:8" ht="12.75">
      <c r="A151" s="415" t="s">
        <v>260</v>
      </c>
      <c r="B151" s="416"/>
      <c r="C151" s="416"/>
      <c r="D151" s="416"/>
      <c r="E151" s="416"/>
      <c r="F151" s="416"/>
      <c r="G151" s="16"/>
      <c r="H151" s="16"/>
    </row>
    <row r="152" spans="1:8" ht="20.25" customHeight="1">
      <c r="A152" s="416"/>
      <c r="B152" s="416"/>
      <c r="C152" s="416"/>
      <c r="D152" s="416"/>
      <c r="E152" s="416"/>
      <c r="F152" s="416"/>
      <c r="G152" s="16"/>
      <c r="H152" s="16"/>
    </row>
    <row r="153" spans="1:8" ht="12.75">
      <c r="A153" s="39"/>
      <c r="B153" s="39"/>
      <c r="C153" s="39"/>
      <c r="D153" s="39"/>
      <c r="E153" s="39"/>
      <c r="F153" s="39"/>
      <c r="G153" s="16"/>
      <c r="H153" s="16"/>
    </row>
    <row r="154" spans="1:8" ht="12.75">
      <c r="A154" s="40"/>
      <c r="B154" s="40"/>
      <c r="C154" s="41"/>
      <c r="D154" s="40"/>
      <c r="E154" s="42"/>
      <c r="F154" s="42"/>
      <c r="G154" s="16"/>
      <c r="H154" s="16"/>
    </row>
    <row r="155" spans="1:8" ht="24">
      <c r="A155" s="12" t="s">
        <v>1</v>
      </c>
      <c r="B155" s="13" t="s">
        <v>2</v>
      </c>
      <c r="C155" s="14" t="s">
        <v>237</v>
      </c>
      <c r="D155" s="12" t="s">
        <v>4</v>
      </c>
      <c r="E155" s="15" t="s">
        <v>238</v>
      </c>
      <c r="F155" s="15" t="s">
        <v>249</v>
      </c>
      <c r="G155" s="16"/>
      <c r="H155" s="16"/>
    </row>
    <row r="156" spans="1:8" ht="12.75">
      <c r="A156" s="27">
        <v>750</v>
      </c>
      <c r="B156" s="27"/>
      <c r="C156" s="17"/>
      <c r="D156" s="43" t="s">
        <v>34</v>
      </c>
      <c r="E156" s="44">
        <f>SUM(E158)</f>
        <v>25750</v>
      </c>
      <c r="F156" s="44">
        <f>SUM(F158)</f>
        <v>40600</v>
      </c>
      <c r="G156" s="16"/>
      <c r="H156" s="16"/>
    </row>
    <row r="157" spans="1:8" ht="12.75">
      <c r="A157" s="27"/>
      <c r="B157" s="28">
        <v>75011</v>
      </c>
      <c r="C157" s="21"/>
      <c r="D157" s="45" t="s">
        <v>35</v>
      </c>
      <c r="E157" s="46">
        <f>SUM(E158)</f>
        <v>25750</v>
      </c>
      <c r="F157" s="46">
        <f>SUM(F158)</f>
        <v>40600</v>
      </c>
      <c r="G157" s="16"/>
      <c r="H157" s="16"/>
    </row>
    <row r="158" spans="1:8" ht="48">
      <c r="A158" s="28"/>
      <c r="B158" s="20"/>
      <c r="C158" s="23" t="s">
        <v>36</v>
      </c>
      <c r="D158" s="24" t="s">
        <v>37</v>
      </c>
      <c r="E158" s="46">
        <v>25750</v>
      </c>
      <c r="F158" s="46">
        <v>40600</v>
      </c>
      <c r="G158" s="16"/>
      <c r="H158" s="16"/>
    </row>
    <row r="159" spans="1:8" ht="24">
      <c r="A159" s="27">
        <v>751</v>
      </c>
      <c r="B159" s="27"/>
      <c r="C159" s="17"/>
      <c r="D159" s="47" t="s">
        <v>43</v>
      </c>
      <c r="E159" s="44">
        <f>SUM(E161:E161)</f>
        <v>707</v>
      </c>
      <c r="F159" s="44">
        <f>SUM(F161:F161)</f>
        <v>744</v>
      </c>
      <c r="G159" s="16"/>
      <c r="H159" s="16"/>
    </row>
    <row r="160" spans="1:8" ht="24">
      <c r="A160" s="27"/>
      <c r="B160" s="28">
        <v>75101</v>
      </c>
      <c r="C160" s="21"/>
      <c r="D160" s="45" t="s">
        <v>44</v>
      </c>
      <c r="E160" s="46">
        <f>SUM(E161)</f>
        <v>707</v>
      </c>
      <c r="F160" s="46">
        <f>SUM(F161)</f>
        <v>744</v>
      </c>
      <c r="G160" s="16"/>
      <c r="H160" s="16"/>
    </row>
    <row r="161" spans="1:8" ht="48">
      <c r="A161" s="28"/>
      <c r="B161" s="20"/>
      <c r="C161" s="23" t="s">
        <v>36</v>
      </c>
      <c r="D161" s="24" t="s">
        <v>37</v>
      </c>
      <c r="E161" s="46">
        <v>707</v>
      </c>
      <c r="F161" s="46">
        <v>744</v>
      </c>
      <c r="G161" s="16"/>
      <c r="H161" s="16"/>
    </row>
    <row r="162" spans="1:8" ht="24">
      <c r="A162" s="27">
        <v>754</v>
      </c>
      <c r="B162" s="27"/>
      <c r="C162" s="17"/>
      <c r="D162" s="48" t="s">
        <v>239</v>
      </c>
      <c r="E162" s="44">
        <f>SUM(E164)</f>
        <v>2500</v>
      </c>
      <c r="F162" s="44">
        <f>SUM(F164)</f>
        <v>400</v>
      </c>
      <c r="G162" s="16"/>
      <c r="H162" s="16"/>
    </row>
    <row r="163" spans="1:8" ht="12.75">
      <c r="A163" s="27"/>
      <c r="B163" s="28">
        <v>75414</v>
      </c>
      <c r="C163" s="21"/>
      <c r="D163" s="45" t="s">
        <v>47</v>
      </c>
      <c r="E163" s="46">
        <f>SUM(E164)</f>
        <v>2500</v>
      </c>
      <c r="F163" s="46">
        <f>SUM(F164)</f>
        <v>400</v>
      </c>
      <c r="G163" s="16"/>
      <c r="H163" s="16"/>
    </row>
    <row r="164" spans="1:8" ht="48">
      <c r="A164" s="28"/>
      <c r="B164" s="20"/>
      <c r="C164" s="23" t="s">
        <v>36</v>
      </c>
      <c r="D164" s="24" t="s">
        <v>37</v>
      </c>
      <c r="E164" s="46">
        <v>2500</v>
      </c>
      <c r="F164" s="46">
        <v>400</v>
      </c>
      <c r="G164" s="16"/>
      <c r="H164" s="16"/>
    </row>
    <row r="165" spans="1:8" ht="12.75">
      <c r="A165" s="27">
        <v>852</v>
      </c>
      <c r="B165" s="27"/>
      <c r="C165" s="17"/>
      <c r="D165" s="48" t="s">
        <v>103</v>
      </c>
      <c r="E165" s="44" t="e">
        <f>SUM(E166+E168+E170+#REF!+#REF!+#REF!)</f>
        <v>#REF!</v>
      </c>
      <c r="F165" s="44">
        <f>SUM(F166+F168+F171)</f>
        <v>738300</v>
      </c>
      <c r="G165" s="16"/>
      <c r="H165" s="16"/>
    </row>
    <row r="166" spans="1:8" ht="24">
      <c r="A166" s="27"/>
      <c r="B166" s="28">
        <v>85212</v>
      </c>
      <c r="C166" s="21"/>
      <c r="D166" s="24" t="s">
        <v>240</v>
      </c>
      <c r="E166" s="46">
        <f>SUM(E167:E167)</f>
        <v>357346</v>
      </c>
      <c r="F166" s="46">
        <f>SUM(F167)</f>
        <v>716000</v>
      </c>
      <c r="G166" s="16"/>
      <c r="H166" s="16"/>
    </row>
    <row r="167" spans="1:8" ht="48">
      <c r="A167" s="28"/>
      <c r="B167" s="20"/>
      <c r="C167" s="23" t="s">
        <v>36</v>
      </c>
      <c r="D167" s="24" t="s">
        <v>37</v>
      </c>
      <c r="E167" s="46">
        <v>357346</v>
      </c>
      <c r="F167" s="46">
        <v>716000</v>
      </c>
      <c r="G167" s="16"/>
      <c r="H167" s="16"/>
    </row>
    <row r="168" spans="1:8" ht="36">
      <c r="A168" s="28"/>
      <c r="B168" s="28">
        <v>85213</v>
      </c>
      <c r="C168" s="21"/>
      <c r="D168" s="45" t="s">
        <v>105</v>
      </c>
      <c r="E168" s="46">
        <v>6900</v>
      </c>
      <c r="F168" s="46">
        <f>SUM(F169)</f>
        <v>6500</v>
      </c>
      <c r="G168" s="16"/>
      <c r="H168" s="16"/>
    </row>
    <row r="169" spans="1:8" ht="48">
      <c r="A169" s="28"/>
      <c r="B169" s="20"/>
      <c r="C169" s="23" t="s">
        <v>36</v>
      </c>
      <c r="D169" s="24" t="s">
        <v>37</v>
      </c>
      <c r="E169" s="46">
        <v>6900</v>
      </c>
      <c r="F169" s="46">
        <v>6500</v>
      </c>
      <c r="G169" s="16"/>
      <c r="H169" s="16"/>
    </row>
    <row r="170" spans="1:8" ht="24">
      <c r="A170" s="28"/>
      <c r="B170" s="28">
        <v>85214</v>
      </c>
      <c r="C170" s="21"/>
      <c r="D170" s="24" t="s">
        <v>106</v>
      </c>
      <c r="E170" s="46">
        <f>SUM(E171)</f>
        <v>38325</v>
      </c>
      <c r="F170" s="46">
        <f>SUM(F171)</f>
        <v>15800</v>
      </c>
      <c r="G170" s="16"/>
      <c r="H170" s="16"/>
    </row>
    <row r="171" spans="1:8" ht="48">
      <c r="A171" s="28"/>
      <c r="B171" s="20"/>
      <c r="C171" s="23" t="s">
        <v>36</v>
      </c>
      <c r="D171" s="24" t="s">
        <v>37</v>
      </c>
      <c r="E171" s="46">
        <v>38325</v>
      </c>
      <c r="F171" s="46">
        <v>15800</v>
      </c>
      <c r="G171" s="16"/>
      <c r="H171" s="16"/>
    </row>
    <row r="172" spans="1:8" ht="12.75">
      <c r="A172" s="20"/>
      <c r="B172" s="20"/>
      <c r="C172" s="21"/>
      <c r="D172" s="17" t="s">
        <v>241</v>
      </c>
      <c r="E172" s="44" t="e">
        <f>SUM(E156+E159+E162+E165+#REF!)</f>
        <v>#REF!</v>
      </c>
      <c r="F172" s="44">
        <f>SUM(F156+F159+F162+F165)</f>
        <v>780044</v>
      </c>
      <c r="G172" s="16"/>
      <c r="H172" s="16"/>
    </row>
    <row r="173" spans="1:8" ht="12.75">
      <c r="A173" s="50"/>
      <c r="B173" s="50"/>
      <c r="C173" s="51"/>
      <c r="D173" s="51"/>
      <c r="E173" s="52"/>
      <c r="F173" s="52"/>
      <c r="G173" s="16"/>
      <c r="H173" s="16"/>
    </row>
    <row r="174" spans="1:8" ht="12.75">
      <c r="A174" s="50"/>
      <c r="B174" s="50"/>
      <c r="C174" s="51"/>
      <c r="D174" s="51"/>
      <c r="E174" s="52"/>
      <c r="F174" s="52"/>
      <c r="G174" s="16"/>
      <c r="H174" s="16"/>
    </row>
    <row r="175" spans="1:8" ht="12.75">
      <c r="A175" s="50"/>
      <c r="B175" s="50"/>
      <c r="C175" s="51"/>
      <c r="D175" s="51"/>
      <c r="E175" s="52"/>
      <c r="F175" s="52"/>
      <c r="G175" s="16"/>
      <c r="H175" s="16"/>
    </row>
    <row r="176" spans="1:8" ht="12.75">
      <c r="A176" s="40" t="s">
        <v>261</v>
      </c>
      <c r="B176" s="50"/>
      <c r="C176" s="51"/>
      <c r="D176" s="50"/>
      <c r="E176" s="42"/>
      <c r="F176" s="42"/>
      <c r="G176" s="16"/>
      <c r="H176" s="16"/>
    </row>
    <row r="177" spans="1:8" ht="12.75">
      <c r="A177" s="40" t="s">
        <v>242</v>
      </c>
      <c r="B177" s="50"/>
      <c r="C177" s="51"/>
      <c r="D177" s="40"/>
      <c r="E177" s="42"/>
      <c r="F177" s="42"/>
      <c r="G177" s="16"/>
      <c r="H177" s="16"/>
    </row>
    <row r="178" spans="1:8" ht="12.75">
      <c r="A178" s="53"/>
      <c r="B178" s="50"/>
      <c r="C178" s="51"/>
      <c r="D178" s="53"/>
      <c r="E178" s="42"/>
      <c r="F178" s="42"/>
      <c r="G178" s="16"/>
      <c r="H178" s="16"/>
    </row>
    <row r="179" spans="1:8" ht="24">
      <c r="A179" s="12" t="s">
        <v>1</v>
      </c>
      <c r="B179" s="13" t="s">
        <v>2</v>
      </c>
      <c r="C179" s="13" t="s">
        <v>243</v>
      </c>
      <c r="D179" s="12" t="s">
        <v>4</v>
      </c>
      <c r="E179" s="15" t="s">
        <v>244</v>
      </c>
      <c r="F179" s="15" t="s">
        <v>249</v>
      </c>
      <c r="G179" s="16"/>
      <c r="H179" s="16"/>
    </row>
    <row r="180" spans="1:8" ht="12.75">
      <c r="A180" s="18">
        <v>750</v>
      </c>
      <c r="B180" s="18"/>
      <c r="C180" s="17"/>
      <c r="D180" s="18" t="s">
        <v>34</v>
      </c>
      <c r="E180" s="54">
        <v>11000</v>
      </c>
      <c r="F180" s="54">
        <v>11000</v>
      </c>
      <c r="G180" s="16"/>
      <c r="H180" s="16"/>
    </row>
    <row r="181" spans="1:8" ht="12.75">
      <c r="A181" s="20"/>
      <c r="B181" s="20">
        <v>75011</v>
      </c>
      <c r="C181" s="21"/>
      <c r="D181" s="20" t="s">
        <v>35</v>
      </c>
      <c r="E181" s="55">
        <v>11000</v>
      </c>
      <c r="F181" s="55">
        <v>11000</v>
      </c>
      <c r="G181" s="16"/>
      <c r="H181" s="16"/>
    </row>
    <row r="182" spans="1:8" ht="24">
      <c r="A182" s="20"/>
      <c r="B182" s="20"/>
      <c r="C182" s="21" t="s">
        <v>268</v>
      </c>
      <c r="D182" s="22" t="s">
        <v>267</v>
      </c>
      <c r="E182" s="55">
        <v>11000</v>
      </c>
      <c r="F182" s="55">
        <v>11000</v>
      </c>
      <c r="G182" s="16"/>
      <c r="H182" s="16"/>
    </row>
    <row r="183" spans="1:8" ht="12.75">
      <c r="A183" s="50"/>
      <c r="B183" s="50"/>
      <c r="C183" s="51"/>
      <c r="D183" s="50"/>
      <c r="E183" s="42"/>
      <c r="F183" s="42"/>
      <c r="G183" s="16"/>
      <c r="H183" s="16"/>
    </row>
    <row r="184" spans="1:8" ht="12.75">
      <c r="A184" s="50"/>
      <c r="B184" s="50"/>
      <c r="C184" s="51"/>
      <c r="D184" s="50"/>
      <c r="E184" s="42"/>
      <c r="F184" s="42"/>
      <c r="G184" s="16"/>
      <c r="H184" s="16"/>
    </row>
    <row r="185" spans="1:8" ht="12.75">
      <c r="A185" s="30"/>
      <c r="B185" s="30"/>
      <c r="C185" s="31"/>
      <c r="D185" s="412" t="s">
        <v>253</v>
      </c>
      <c r="E185" s="413"/>
      <c r="F185" s="413"/>
      <c r="G185" s="16"/>
      <c r="H185" s="16"/>
    </row>
    <row r="186" spans="1:8" ht="12.75">
      <c r="A186" s="30"/>
      <c r="B186" s="30"/>
      <c r="C186" s="31"/>
      <c r="D186" s="34"/>
      <c r="E186" s="36"/>
      <c r="F186" s="36"/>
      <c r="G186" s="16"/>
      <c r="H186" s="16"/>
    </row>
    <row r="187" spans="1:8" ht="12.75">
      <c r="A187" s="30"/>
      <c r="B187" s="30"/>
      <c r="C187" s="31"/>
      <c r="D187" s="34"/>
      <c r="E187" s="37" t="s">
        <v>119</v>
      </c>
      <c r="F187" s="36"/>
      <c r="G187" s="16"/>
      <c r="H187" s="16"/>
    </row>
    <row r="188" spans="1:8" ht="12.75">
      <c r="A188" s="30"/>
      <c r="B188" s="30"/>
      <c r="C188" s="31"/>
      <c r="D188" s="412" t="s">
        <v>254</v>
      </c>
      <c r="E188" s="413"/>
      <c r="F188" s="413"/>
      <c r="G188" s="16"/>
      <c r="H188" s="16"/>
    </row>
    <row r="189" spans="1:8" ht="12.75">
      <c r="A189" s="50"/>
      <c r="B189" s="50"/>
      <c r="C189" s="51"/>
      <c r="D189" s="34"/>
      <c r="E189" s="37"/>
      <c r="F189" s="36"/>
      <c r="G189" s="16"/>
      <c r="H189" s="16"/>
    </row>
    <row r="190" spans="1:8" ht="12.75">
      <c r="A190" s="30"/>
      <c r="B190" s="30"/>
      <c r="C190" s="31"/>
      <c r="D190" s="34"/>
      <c r="E190" s="35"/>
      <c r="F190" s="35"/>
      <c r="G190" s="16"/>
      <c r="H190" s="16"/>
    </row>
    <row r="191" spans="1:8" ht="12.75">
      <c r="A191" s="30"/>
      <c r="B191" s="30"/>
      <c r="C191" s="31"/>
      <c r="D191" s="34"/>
      <c r="E191" s="35"/>
      <c r="F191" s="35"/>
      <c r="G191" s="16"/>
      <c r="H191" s="16"/>
    </row>
    <row r="192" spans="1:8" ht="12.75">
      <c r="A192" s="30"/>
      <c r="B192" s="30"/>
      <c r="C192" s="31"/>
      <c r="D192" s="34"/>
      <c r="E192" s="35"/>
      <c r="F192" s="35"/>
      <c r="G192" s="16"/>
      <c r="H192" s="16"/>
    </row>
    <row r="193" spans="1:8" ht="12.75">
      <c r="A193" s="30"/>
      <c r="B193" s="30"/>
      <c r="C193" s="31"/>
      <c r="D193" s="34"/>
      <c r="E193" s="35"/>
      <c r="F193" s="35"/>
      <c r="G193" s="16"/>
      <c r="H193" s="16"/>
    </row>
    <row r="194" spans="1:8" ht="12.75">
      <c r="A194" s="30"/>
      <c r="B194" s="30"/>
      <c r="C194" s="31"/>
      <c r="D194" s="34"/>
      <c r="E194" s="35"/>
      <c r="F194" s="35"/>
      <c r="G194" s="16"/>
      <c r="H194" s="16"/>
    </row>
    <row r="195" spans="1:8" ht="12.75">
      <c r="A195" s="30"/>
      <c r="B195" s="30"/>
      <c r="C195" s="31"/>
      <c r="D195" s="34"/>
      <c r="E195" s="35"/>
      <c r="F195" s="35"/>
      <c r="G195" s="16"/>
      <c r="H195" s="16"/>
    </row>
    <row r="196" spans="1:8" ht="12.75">
      <c r="A196" s="30"/>
      <c r="B196" s="30"/>
      <c r="C196" s="31"/>
      <c r="D196" s="34"/>
      <c r="E196" s="35"/>
      <c r="F196" s="35"/>
      <c r="G196" s="16"/>
      <c r="H196" s="16"/>
    </row>
    <row r="197" spans="1:8" ht="12.75">
      <c r="A197" s="30"/>
      <c r="B197" s="30"/>
      <c r="C197" s="31"/>
      <c r="D197" s="34"/>
      <c r="E197" s="35"/>
      <c r="F197" s="35"/>
      <c r="G197" s="16"/>
      <c r="H197" s="16"/>
    </row>
    <row r="198" spans="1:8" ht="12.75">
      <c r="A198" s="30"/>
      <c r="B198" s="30"/>
      <c r="C198" s="31"/>
      <c r="D198" s="34"/>
      <c r="E198" s="35"/>
      <c r="F198" s="35"/>
      <c r="G198" s="16"/>
      <c r="H198" s="16"/>
    </row>
    <row r="199" spans="1:8" ht="12.75">
      <c r="A199" s="30"/>
      <c r="B199" s="30"/>
      <c r="C199" s="31"/>
      <c r="D199" s="34"/>
      <c r="E199" s="35"/>
      <c r="F199" s="35"/>
      <c r="G199" s="16"/>
      <c r="H199" s="16"/>
    </row>
    <row r="200" spans="1:8" ht="12.75">
      <c r="A200" s="30"/>
      <c r="B200" s="30"/>
      <c r="C200" s="31"/>
      <c r="D200" s="34"/>
      <c r="E200" s="35"/>
      <c r="F200" s="35"/>
      <c r="G200" s="16"/>
      <c r="H200" s="16"/>
    </row>
    <row r="201" spans="1:8" ht="12.75">
      <c r="A201" s="30"/>
      <c r="B201" s="30"/>
      <c r="C201" s="31"/>
      <c r="D201" s="34"/>
      <c r="E201" s="35"/>
      <c r="F201" s="35"/>
      <c r="G201" s="16"/>
      <c r="H201" s="16"/>
    </row>
    <row r="202" spans="1:8" ht="12.75">
      <c r="A202" s="30"/>
      <c r="B202" s="30"/>
      <c r="C202" s="31"/>
      <c r="D202" s="34"/>
      <c r="E202" s="35"/>
      <c r="F202" s="35"/>
      <c r="G202" s="16"/>
      <c r="H202" s="16"/>
    </row>
    <row r="203" spans="1:8" ht="12.75">
      <c r="A203" s="30"/>
      <c r="B203" s="30"/>
      <c r="C203" s="31"/>
      <c r="D203" s="34"/>
      <c r="E203" s="35"/>
      <c r="F203" s="35"/>
      <c r="G203" s="16"/>
      <c r="H203" s="16"/>
    </row>
    <row r="204" spans="1:8" ht="12.75">
      <c r="A204" s="30"/>
      <c r="B204" s="30"/>
      <c r="C204" s="31"/>
      <c r="D204" s="34"/>
      <c r="E204" s="35"/>
      <c r="F204" s="35"/>
      <c r="G204" s="16"/>
      <c r="H204" s="16"/>
    </row>
    <row r="205" spans="1:8" ht="12.75">
      <c r="A205" s="30"/>
      <c r="B205" s="30"/>
      <c r="C205" s="31"/>
      <c r="D205" s="34"/>
      <c r="E205" s="35"/>
      <c r="F205" s="35"/>
      <c r="G205" s="16"/>
      <c r="H205" s="16"/>
    </row>
    <row r="206" spans="1:8" ht="12.75">
      <c r="A206" s="30"/>
      <c r="B206" s="30"/>
      <c r="C206" s="31"/>
      <c r="D206" s="34"/>
      <c r="E206" s="35"/>
      <c r="F206" s="35"/>
      <c r="G206" s="16"/>
      <c r="H206" s="16"/>
    </row>
    <row r="207" spans="1:8" ht="12.75">
      <c r="A207" s="30"/>
      <c r="B207" s="30"/>
      <c r="C207" s="31"/>
      <c r="D207" s="34"/>
      <c r="E207" s="35"/>
      <c r="F207" s="35"/>
      <c r="G207" s="16"/>
      <c r="H207" s="16"/>
    </row>
    <row r="208" spans="1:8" ht="12.75">
      <c r="A208" s="30"/>
      <c r="B208" s="30"/>
      <c r="C208" s="31"/>
      <c r="D208" s="34"/>
      <c r="E208" s="35"/>
      <c r="F208" s="35"/>
      <c r="G208" s="16"/>
      <c r="H208" s="16"/>
    </row>
    <row r="209" spans="1:8" ht="12.75">
      <c r="A209" s="30"/>
      <c r="B209" s="30"/>
      <c r="C209" s="31"/>
      <c r="D209" s="34"/>
      <c r="E209" s="35"/>
      <c r="F209" s="35"/>
      <c r="G209" s="16"/>
      <c r="H209" s="16"/>
    </row>
    <row r="210" spans="1:8" ht="12.75">
      <c r="A210" s="30"/>
      <c r="B210" s="30"/>
      <c r="C210" s="31"/>
      <c r="D210" s="34"/>
      <c r="E210" s="35"/>
      <c r="F210" s="35"/>
      <c r="G210" s="16"/>
      <c r="H210" s="16"/>
    </row>
    <row r="211" spans="1:8" ht="12.75">
      <c r="A211" s="30"/>
      <c r="B211" s="30"/>
      <c r="C211" s="31"/>
      <c r="D211" s="34"/>
      <c r="E211" s="35"/>
      <c r="F211" s="35"/>
      <c r="G211" s="16"/>
      <c r="H211" s="16"/>
    </row>
    <row r="212" spans="1:8" ht="12.75">
      <c r="A212" s="30"/>
      <c r="B212" s="30"/>
      <c r="C212" s="31"/>
      <c r="D212" s="34"/>
      <c r="E212" s="35"/>
      <c r="F212" s="35"/>
      <c r="G212" s="16"/>
      <c r="H212" s="16"/>
    </row>
    <row r="213" spans="1:8" ht="12.75">
      <c r="A213" s="30"/>
      <c r="B213" s="30"/>
      <c r="C213" s="31"/>
      <c r="D213" s="34"/>
      <c r="E213" s="35"/>
      <c r="F213" s="35"/>
      <c r="G213" s="16"/>
      <c r="H213" s="16"/>
    </row>
    <row r="214" spans="1:8" ht="12.75">
      <c r="A214" s="16"/>
      <c r="B214" s="16"/>
      <c r="C214" s="16"/>
      <c r="D214" s="414" t="s">
        <v>259</v>
      </c>
      <c r="E214" s="413"/>
      <c r="F214" s="413"/>
      <c r="G214" s="16"/>
      <c r="H214" s="16"/>
    </row>
    <row r="215" spans="1:8" ht="12.75">
      <c r="A215" s="16"/>
      <c r="B215" s="16"/>
      <c r="C215" s="16"/>
      <c r="D215" s="414" t="s">
        <v>263</v>
      </c>
      <c r="E215" s="413"/>
      <c r="F215" s="413"/>
      <c r="G215" s="16"/>
      <c r="H215" s="16"/>
    </row>
    <row r="216" spans="1:8" ht="12.75">
      <c r="A216" s="16"/>
      <c r="B216" s="16"/>
      <c r="C216" s="16"/>
      <c r="D216" s="414" t="s">
        <v>250</v>
      </c>
      <c r="E216" s="413"/>
      <c r="F216" s="413"/>
      <c r="G216" s="16"/>
      <c r="H216" s="16"/>
    </row>
    <row r="217" spans="1:8" ht="12.75">
      <c r="A217" s="16"/>
      <c r="B217" s="16"/>
      <c r="C217" s="16"/>
      <c r="D217" s="414" t="s">
        <v>251</v>
      </c>
      <c r="E217" s="413"/>
      <c r="F217" s="413"/>
      <c r="G217" s="16"/>
      <c r="H217" s="16"/>
    </row>
    <row r="218" spans="1:8" ht="12.75">
      <c r="A218" s="30"/>
      <c r="B218" s="30"/>
      <c r="C218" s="31"/>
      <c r="D218" s="34"/>
      <c r="E218" s="35"/>
      <c r="F218" s="35"/>
      <c r="G218" s="16"/>
      <c r="H218" s="16"/>
    </row>
    <row r="219" spans="1:8" ht="12.75">
      <c r="A219" s="30"/>
      <c r="B219" s="30"/>
      <c r="C219" s="31"/>
      <c r="D219" s="32"/>
      <c r="E219" s="33"/>
      <c r="F219" s="33"/>
      <c r="G219" s="16"/>
      <c r="H219" s="16"/>
    </row>
    <row r="220" spans="1:8" ht="12.75">
      <c r="A220" s="53"/>
      <c r="B220" s="53"/>
      <c r="C220" s="56"/>
      <c r="D220" s="57" t="s">
        <v>258</v>
      </c>
      <c r="E220" s="53"/>
      <c r="F220" s="53"/>
      <c r="G220" s="16"/>
      <c r="H220" s="16"/>
    </row>
    <row r="221" spans="1:8" ht="12.75">
      <c r="A221" s="53"/>
      <c r="B221" s="53"/>
      <c r="C221" s="56"/>
      <c r="D221" s="57"/>
      <c r="E221" s="53"/>
      <c r="F221" s="53"/>
      <c r="G221" s="16"/>
      <c r="H221" s="16"/>
    </row>
    <row r="222" spans="1:8" ht="24">
      <c r="A222" s="12" t="s">
        <v>1</v>
      </c>
      <c r="B222" s="13" t="s">
        <v>2</v>
      </c>
      <c r="C222" s="14" t="s">
        <v>3</v>
      </c>
      <c r="D222" s="12" t="s">
        <v>4</v>
      </c>
      <c r="E222" s="15" t="s">
        <v>5</v>
      </c>
      <c r="F222" s="15" t="s">
        <v>249</v>
      </c>
      <c r="G222" s="16"/>
      <c r="H222" s="16"/>
    </row>
    <row r="223" spans="1:8" ht="12.75">
      <c r="A223" s="25" t="s">
        <v>6</v>
      </c>
      <c r="B223" s="25"/>
      <c r="C223" s="25"/>
      <c r="D223" s="19" t="s">
        <v>7</v>
      </c>
      <c r="E223" s="58" t="e">
        <f>SUM(E224+E227+#REF!)</f>
        <v>#REF!</v>
      </c>
      <c r="F223" s="58">
        <f>SUM(F224+F227)</f>
        <v>185720</v>
      </c>
      <c r="G223" s="16"/>
      <c r="H223" s="16"/>
    </row>
    <row r="224" spans="1:8" ht="12.75">
      <c r="A224" s="23"/>
      <c r="B224" s="23" t="s">
        <v>8</v>
      </c>
      <c r="C224" s="23"/>
      <c r="D224" s="22" t="s">
        <v>120</v>
      </c>
      <c r="E224" s="59">
        <f>SUM(E225:E226)</f>
        <v>462011</v>
      </c>
      <c r="F224" s="59">
        <f>SUM(F225:F226)</f>
        <v>172870</v>
      </c>
      <c r="G224" s="16"/>
      <c r="H224" s="16"/>
    </row>
    <row r="225" spans="1:8" ht="12.75">
      <c r="A225" s="23"/>
      <c r="B225" s="23"/>
      <c r="C225" s="23">
        <v>6050</v>
      </c>
      <c r="D225" s="22" t="s">
        <v>121</v>
      </c>
      <c r="E225" s="59">
        <v>2975</v>
      </c>
      <c r="F225" s="59">
        <v>0</v>
      </c>
      <c r="G225" s="16"/>
      <c r="H225" s="16"/>
    </row>
    <row r="226" spans="1:8" ht="36">
      <c r="A226" s="23"/>
      <c r="B226" s="23"/>
      <c r="C226" s="23" t="s">
        <v>122</v>
      </c>
      <c r="D226" s="24" t="s">
        <v>123</v>
      </c>
      <c r="E226" s="46">
        <v>459036</v>
      </c>
      <c r="F226" s="46">
        <v>172870</v>
      </c>
      <c r="G226" s="16"/>
      <c r="H226" s="16"/>
    </row>
    <row r="227" spans="1:8" ht="12.75">
      <c r="A227" s="23"/>
      <c r="B227" s="23" t="s">
        <v>124</v>
      </c>
      <c r="C227" s="23"/>
      <c r="D227" s="22" t="s">
        <v>125</v>
      </c>
      <c r="E227" s="46">
        <v>11600</v>
      </c>
      <c r="F227" s="46">
        <f>SUM(F228)</f>
        <v>12850</v>
      </c>
      <c r="G227" s="16"/>
      <c r="H227" s="16"/>
    </row>
    <row r="228" spans="1:8" ht="24">
      <c r="A228" s="23"/>
      <c r="B228" s="23"/>
      <c r="C228" s="23">
        <v>2850</v>
      </c>
      <c r="D228" s="22" t="s">
        <v>126</v>
      </c>
      <c r="E228" s="46">
        <v>11600</v>
      </c>
      <c r="F228" s="46">
        <v>12850</v>
      </c>
      <c r="G228" s="16"/>
      <c r="H228" s="16"/>
    </row>
    <row r="229" spans="1:8" ht="12.75">
      <c r="A229" s="25">
        <v>600</v>
      </c>
      <c r="B229" s="25"/>
      <c r="C229" s="25"/>
      <c r="D229" s="19" t="s">
        <v>19</v>
      </c>
      <c r="E229" s="58">
        <f>SUM(E232+E230)</f>
        <v>554414</v>
      </c>
      <c r="F229" s="58">
        <f>SUM(F232+F230)</f>
        <v>2108118</v>
      </c>
      <c r="G229" s="16"/>
      <c r="H229" s="16"/>
    </row>
    <row r="230" spans="1:8" ht="12.75">
      <c r="A230" s="25"/>
      <c r="B230" s="23" t="s">
        <v>128</v>
      </c>
      <c r="C230" s="23"/>
      <c r="D230" s="22" t="s">
        <v>129</v>
      </c>
      <c r="E230" s="59">
        <f>SUM(E231)</f>
        <v>67219</v>
      </c>
      <c r="F230" s="59">
        <f>SUM(F231)</f>
        <v>53918</v>
      </c>
      <c r="G230" s="16"/>
      <c r="H230" s="16"/>
    </row>
    <row r="231" spans="1:8" ht="48">
      <c r="A231" s="25"/>
      <c r="B231" s="25"/>
      <c r="C231" s="23" t="s">
        <v>130</v>
      </c>
      <c r="D231" s="22" t="s">
        <v>131</v>
      </c>
      <c r="E231" s="59">
        <v>67219</v>
      </c>
      <c r="F231" s="59">
        <v>53918</v>
      </c>
      <c r="G231" s="16"/>
      <c r="H231" s="16"/>
    </row>
    <row r="232" spans="1:8" ht="12.75">
      <c r="A232" s="23"/>
      <c r="B232" s="23">
        <v>60016</v>
      </c>
      <c r="C232" s="23"/>
      <c r="D232" s="22" t="s">
        <v>20</v>
      </c>
      <c r="E232" s="59">
        <f>SUM(E233:E236)</f>
        <v>487195</v>
      </c>
      <c r="F232" s="59">
        <f>SUM(F233:F236)</f>
        <v>2054200</v>
      </c>
      <c r="G232" s="16"/>
      <c r="H232" s="16"/>
    </row>
    <row r="233" spans="1:8" ht="12.75">
      <c r="A233" s="23"/>
      <c r="B233" s="23"/>
      <c r="C233" s="23">
        <v>4210</v>
      </c>
      <c r="D233" s="22" t="s">
        <v>132</v>
      </c>
      <c r="E233" s="59">
        <v>73100</v>
      </c>
      <c r="F233" s="59">
        <v>31372</v>
      </c>
      <c r="G233" s="16"/>
      <c r="H233" s="16"/>
    </row>
    <row r="234" spans="1:8" ht="12.75">
      <c r="A234" s="23"/>
      <c r="B234" s="23"/>
      <c r="C234" s="23">
        <v>4270</v>
      </c>
      <c r="D234" s="22" t="s">
        <v>133</v>
      </c>
      <c r="E234" s="59">
        <v>30900</v>
      </c>
      <c r="F234" s="59">
        <v>31820</v>
      </c>
      <c r="G234" s="16"/>
      <c r="H234" s="16"/>
    </row>
    <row r="235" spans="1:8" ht="12.75">
      <c r="A235" s="23"/>
      <c r="B235" s="23"/>
      <c r="C235" s="23">
        <v>4300</v>
      </c>
      <c r="D235" s="22" t="s">
        <v>127</v>
      </c>
      <c r="E235" s="59">
        <v>30600</v>
      </c>
      <c r="F235" s="59">
        <v>21600</v>
      </c>
      <c r="G235" s="16"/>
      <c r="H235" s="16"/>
    </row>
    <row r="236" spans="1:8" ht="12.75">
      <c r="A236" s="23"/>
      <c r="B236" s="23"/>
      <c r="C236" s="23">
        <v>6050</v>
      </c>
      <c r="D236" s="22" t="s">
        <v>121</v>
      </c>
      <c r="E236" s="59">
        <v>352595</v>
      </c>
      <c r="F236" s="59">
        <v>1969408</v>
      </c>
      <c r="G236" s="16"/>
      <c r="H236" s="16"/>
    </row>
    <row r="237" spans="1:8" ht="12.75">
      <c r="A237" s="25" t="s">
        <v>134</v>
      </c>
      <c r="B237" s="25"/>
      <c r="C237" s="25"/>
      <c r="D237" s="19" t="s">
        <v>135</v>
      </c>
      <c r="E237" s="58" t="e">
        <f>SUM(E238)</f>
        <v>#REF!</v>
      </c>
      <c r="F237" s="58">
        <f>SUM(F238)</f>
        <v>6000</v>
      </c>
      <c r="G237" s="16"/>
      <c r="H237" s="16"/>
    </row>
    <row r="238" spans="1:8" ht="12.75">
      <c r="A238" s="23"/>
      <c r="B238" s="23" t="s">
        <v>136</v>
      </c>
      <c r="C238" s="23"/>
      <c r="D238" s="22" t="s">
        <v>16</v>
      </c>
      <c r="E238" s="59" t="e">
        <f>SUM(#REF!)</f>
        <v>#REF!</v>
      </c>
      <c r="F238" s="59">
        <f>SUM(F239)</f>
        <v>6000</v>
      </c>
      <c r="G238" s="16"/>
      <c r="H238" s="16"/>
    </row>
    <row r="239" spans="1:8" ht="12.75">
      <c r="A239" s="23"/>
      <c r="B239" s="23"/>
      <c r="C239" s="23" t="s">
        <v>140</v>
      </c>
      <c r="D239" s="22" t="s">
        <v>127</v>
      </c>
      <c r="E239" s="46">
        <v>0</v>
      </c>
      <c r="F239" s="46">
        <v>6000</v>
      </c>
      <c r="G239" s="16"/>
      <c r="H239" s="16"/>
    </row>
    <row r="240" spans="1:8" ht="12.75">
      <c r="A240" s="25">
        <v>700</v>
      </c>
      <c r="B240" s="25"/>
      <c r="C240" s="25"/>
      <c r="D240" s="19" t="s">
        <v>22</v>
      </c>
      <c r="E240" s="58">
        <f>SUM(E241)</f>
        <v>11210</v>
      </c>
      <c r="F240" s="58">
        <f>SUM(F241)</f>
        <v>7570</v>
      </c>
      <c r="G240" s="16"/>
      <c r="H240" s="16"/>
    </row>
    <row r="241" spans="1:8" ht="12.75">
      <c r="A241" s="23"/>
      <c r="B241" s="23">
        <v>70004</v>
      </c>
      <c r="C241" s="23"/>
      <c r="D241" s="22" t="s">
        <v>141</v>
      </c>
      <c r="E241" s="59">
        <f>SUM(E242:E244)</f>
        <v>11210</v>
      </c>
      <c r="F241" s="59">
        <f>SUM(F242:F244)</f>
        <v>7570</v>
      </c>
      <c r="G241" s="16"/>
      <c r="H241" s="16"/>
    </row>
    <row r="242" spans="1:8" ht="12.75">
      <c r="A242" s="23"/>
      <c r="B242" s="23"/>
      <c r="C242" s="23">
        <v>4210</v>
      </c>
      <c r="D242" s="22" t="s">
        <v>132</v>
      </c>
      <c r="E242" s="59">
        <v>5000</v>
      </c>
      <c r="F242" s="59">
        <v>1000</v>
      </c>
      <c r="G242" s="16"/>
      <c r="H242" s="16"/>
    </row>
    <row r="243" spans="1:8" ht="12.75">
      <c r="A243" s="23"/>
      <c r="B243" s="23"/>
      <c r="C243" s="23">
        <v>4270</v>
      </c>
      <c r="D243" s="22" t="s">
        <v>133</v>
      </c>
      <c r="E243" s="59">
        <v>5360</v>
      </c>
      <c r="F243" s="59">
        <v>5700</v>
      </c>
      <c r="G243" s="16"/>
      <c r="H243" s="16"/>
    </row>
    <row r="244" spans="1:8" ht="12.75">
      <c r="A244" s="23"/>
      <c r="B244" s="23"/>
      <c r="C244" s="23">
        <v>4430</v>
      </c>
      <c r="D244" s="22" t="s">
        <v>144</v>
      </c>
      <c r="E244" s="59">
        <v>850</v>
      </c>
      <c r="F244" s="59">
        <v>870</v>
      </c>
      <c r="G244" s="16"/>
      <c r="H244" s="16"/>
    </row>
    <row r="245" spans="1:8" ht="12.75">
      <c r="A245" s="25">
        <v>710</v>
      </c>
      <c r="B245" s="25"/>
      <c r="C245" s="25"/>
      <c r="D245" s="19" t="s">
        <v>145</v>
      </c>
      <c r="E245" s="58" t="e">
        <f>SUM(#REF!+E246+E248)</f>
        <v>#REF!</v>
      </c>
      <c r="F245" s="58">
        <f>SUM(F246+F248)</f>
        <v>31450</v>
      </c>
      <c r="G245" s="16"/>
      <c r="H245" s="16"/>
    </row>
    <row r="246" spans="1:8" ht="12.75">
      <c r="A246" s="23"/>
      <c r="B246" s="23">
        <v>71014</v>
      </c>
      <c r="C246" s="23"/>
      <c r="D246" s="22" t="s">
        <v>146</v>
      </c>
      <c r="E246" s="59">
        <f>SUM(E247)</f>
        <v>15300</v>
      </c>
      <c r="F246" s="59">
        <f>SUM(F247)</f>
        <v>15750</v>
      </c>
      <c r="G246" s="16"/>
      <c r="H246" s="16"/>
    </row>
    <row r="247" spans="1:8" ht="12.75">
      <c r="A247" s="23"/>
      <c r="B247" s="23"/>
      <c r="C247" s="23">
        <v>4300</v>
      </c>
      <c r="D247" s="22" t="s">
        <v>127</v>
      </c>
      <c r="E247" s="59">
        <v>15300</v>
      </c>
      <c r="F247" s="59">
        <v>15750</v>
      </c>
      <c r="G247" s="16"/>
      <c r="H247" s="16"/>
    </row>
    <row r="248" spans="1:8" ht="12.75">
      <c r="A248" s="23"/>
      <c r="B248" s="23">
        <v>71095</v>
      </c>
      <c r="C248" s="23"/>
      <c r="D248" s="22" t="s">
        <v>16</v>
      </c>
      <c r="E248" s="59">
        <f>SUM(E249:E249)</f>
        <v>15300</v>
      </c>
      <c r="F248" s="59">
        <f>SUM(F249:F249)</f>
        <v>15700</v>
      </c>
      <c r="G248" s="16"/>
      <c r="H248" s="16"/>
    </row>
    <row r="249" spans="1:8" ht="12.75">
      <c r="A249" s="23"/>
      <c r="B249" s="23"/>
      <c r="C249" s="23">
        <v>4300</v>
      </c>
      <c r="D249" s="22" t="s">
        <v>127</v>
      </c>
      <c r="E249" s="59">
        <v>15300</v>
      </c>
      <c r="F249" s="59">
        <v>15700</v>
      </c>
      <c r="G249" s="16"/>
      <c r="H249" s="16"/>
    </row>
    <row r="250" spans="1:8" ht="12.75">
      <c r="A250" s="25">
        <v>750</v>
      </c>
      <c r="B250" s="25"/>
      <c r="C250" s="25"/>
      <c r="D250" s="19" t="s">
        <v>34</v>
      </c>
      <c r="E250" s="58">
        <f>SUM(E251+E260+E265)</f>
        <v>1476747</v>
      </c>
      <c r="F250" s="58">
        <f>SUM(F251+F260+F265)</f>
        <v>1267410</v>
      </c>
      <c r="G250" s="16"/>
      <c r="H250" s="16"/>
    </row>
    <row r="251" spans="1:8" ht="12.75">
      <c r="A251" s="23"/>
      <c r="B251" s="23">
        <v>75011</v>
      </c>
      <c r="C251" s="23"/>
      <c r="D251" s="22" t="s">
        <v>35</v>
      </c>
      <c r="E251" s="59">
        <f>SUM(E252:E259)</f>
        <v>25750</v>
      </c>
      <c r="F251" s="59">
        <f>SUM(F252:F259)</f>
        <v>40600</v>
      </c>
      <c r="G251" s="16"/>
      <c r="H251" s="16"/>
    </row>
    <row r="252" spans="1:8" ht="12.75">
      <c r="A252" s="23"/>
      <c r="B252" s="23"/>
      <c r="C252" s="23">
        <v>4010</v>
      </c>
      <c r="D252" s="22" t="s">
        <v>147</v>
      </c>
      <c r="E252" s="59">
        <v>16995</v>
      </c>
      <c r="F252" s="59">
        <v>17505</v>
      </c>
      <c r="G252" s="16"/>
      <c r="H252" s="16"/>
    </row>
    <row r="253" spans="1:8" ht="12.75">
      <c r="A253" s="23"/>
      <c r="B253" s="23"/>
      <c r="C253" s="23">
        <v>4040</v>
      </c>
      <c r="D253" s="22" t="s">
        <v>148</v>
      </c>
      <c r="E253" s="59">
        <v>1403</v>
      </c>
      <c r="F253" s="59">
        <v>1446</v>
      </c>
      <c r="G253" s="16"/>
      <c r="H253" s="16"/>
    </row>
    <row r="254" spans="1:8" ht="12.75">
      <c r="A254" s="23"/>
      <c r="B254" s="23"/>
      <c r="C254" s="23">
        <v>4110</v>
      </c>
      <c r="D254" s="22" t="s">
        <v>142</v>
      </c>
      <c r="E254" s="59">
        <v>3170</v>
      </c>
      <c r="F254" s="59">
        <v>3265</v>
      </c>
      <c r="G254" s="16"/>
      <c r="H254" s="16"/>
    </row>
    <row r="255" spans="1:8" ht="12.75">
      <c r="A255" s="23"/>
      <c r="B255" s="23"/>
      <c r="C255" s="23">
        <v>4120</v>
      </c>
      <c r="D255" s="22" t="s">
        <v>143</v>
      </c>
      <c r="E255" s="59">
        <v>451</v>
      </c>
      <c r="F255" s="59">
        <v>464</v>
      </c>
      <c r="G255" s="16"/>
      <c r="H255" s="16"/>
    </row>
    <row r="256" spans="1:8" ht="12.75">
      <c r="A256" s="23"/>
      <c r="B256" s="23"/>
      <c r="C256" s="23">
        <v>4210</v>
      </c>
      <c r="D256" s="22" t="s">
        <v>132</v>
      </c>
      <c r="E256" s="59">
        <v>1230</v>
      </c>
      <c r="F256" s="59">
        <v>5000</v>
      </c>
      <c r="G256" s="16"/>
      <c r="H256" s="16"/>
    </row>
    <row r="257" spans="1:8" ht="12.75">
      <c r="A257" s="23"/>
      <c r="B257" s="23"/>
      <c r="C257" s="23">
        <v>4300</v>
      </c>
      <c r="D257" s="22" t="s">
        <v>127</v>
      </c>
      <c r="E257" s="59">
        <v>1490</v>
      </c>
      <c r="F257" s="59">
        <v>10700</v>
      </c>
      <c r="G257" s="16"/>
      <c r="H257" s="16"/>
    </row>
    <row r="258" spans="1:8" ht="12.75">
      <c r="A258" s="23"/>
      <c r="B258" s="23"/>
      <c r="C258" s="23">
        <v>4410</v>
      </c>
      <c r="D258" s="22" t="s">
        <v>149</v>
      </c>
      <c r="E258" s="59">
        <v>315</v>
      </c>
      <c r="F258" s="59">
        <v>1500</v>
      </c>
      <c r="G258" s="16"/>
      <c r="H258" s="16"/>
    </row>
    <row r="259" spans="1:8" ht="12.75">
      <c r="A259" s="23"/>
      <c r="B259" s="23"/>
      <c r="C259" s="23">
        <v>4440</v>
      </c>
      <c r="D259" s="24" t="s">
        <v>150</v>
      </c>
      <c r="E259" s="59">
        <v>696</v>
      </c>
      <c r="F259" s="59">
        <v>720</v>
      </c>
      <c r="G259" s="16"/>
      <c r="H259" s="16"/>
    </row>
    <row r="260" spans="1:8" ht="12.75">
      <c r="A260" s="23"/>
      <c r="B260" s="23">
        <v>75022</v>
      </c>
      <c r="C260" s="23"/>
      <c r="D260" s="22" t="s">
        <v>151</v>
      </c>
      <c r="E260" s="59">
        <f>SUM(E261:E264)</f>
        <v>56000</v>
      </c>
      <c r="F260" s="59">
        <f>SUM(F261:F264)</f>
        <v>57650</v>
      </c>
      <c r="G260" s="16"/>
      <c r="H260" s="16"/>
    </row>
    <row r="261" spans="1:8" ht="12.75">
      <c r="A261" s="23"/>
      <c r="B261" s="23"/>
      <c r="C261" s="23">
        <v>3030</v>
      </c>
      <c r="D261" s="22" t="s">
        <v>152</v>
      </c>
      <c r="E261" s="59">
        <v>50600</v>
      </c>
      <c r="F261" s="59">
        <v>52100</v>
      </c>
      <c r="G261" s="16"/>
      <c r="H261" s="16"/>
    </row>
    <row r="262" spans="1:8" ht="12.75">
      <c r="A262" s="23"/>
      <c r="B262" s="23"/>
      <c r="C262" s="23">
        <v>4210</v>
      </c>
      <c r="D262" s="22" t="s">
        <v>132</v>
      </c>
      <c r="E262" s="59">
        <v>2950</v>
      </c>
      <c r="F262" s="59">
        <v>3050</v>
      </c>
      <c r="G262" s="16"/>
      <c r="H262" s="16"/>
    </row>
    <row r="263" spans="1:8" ht="12.75">
      <c r="A263" s="23"/>
      <c r="B263" s="23"/>
      <c r="C263" s="23">
        <v>4300</v>
      </c>
      <c r="D263" s="22" t="s">
        <v>127</v>
      </c>
      <c r="E263" s="59">
        <v>1900</v>
      </c>
      <c r="F263" s="59">
        <v>1950</v>
      </c>
      <c r="G263" s="16"/>
      <c r="H263" s="16"/>
    </row>
    <row r="264" spans="1:8" ht="12.75">
      <c r="A264" s="23"/>
      <c r="B264" s="23"/>
      <c r="C264" s="23">
        <v>4410</v>
      </c>
      <c r="D264" s="22" t="s">
        <v>149</v>
      </c>
      <c r="E264" s="59">
        <v>550</v>
      </c>
      <c r="F264" s="59">
        <v>550</v>
      </c>
      <c r="G264" s="16"/>
      <c r="H264" s="16"/>
    </row>
    <row r="265" spans="1:8" ht="12.75">
      <c r="A265" s="23"/>
      <c r="B265" s="23">
        <v>75023</v>
      </c>
      <c r="C265" s="23"/>
      <c r="D265" s="22" t="s">
        <v>40</v>
      </c>
      <c r="E265" s="59">
        <f>SUM(E266:E279)</f>
        <v>1394997</v>
      </c>
      <c r="F265" s="59">
        <f>SUM(F266:F279)</f>
        <v>1169160</v>
      </c>
      <c r="G265" s="16"/>
      <c r="H265" s="16"/>
    </row>
    <row r="266" spans="1:8" ht="12.75">
      <c r="A266" s="23"/>
      <c r="B266" s="23"/>
      <c r="C266" s="23">
        <v>3020</v>
      </c>
      <c r="D266" s="22" t="s">
        <v>153</v>
      </c>
      <c r="E266" s="46">
        <v>780</v>
      </c>
      <c r="F266" s="46">
        <v>800</v>
      </c>
      <c r="G266" s="16"/>
      <c r="H266" s="16"/>
    </row>
    <row r="267" spans="1:8" ht="12.75">
      <c r="A267" s="23"/>
      <c r="B267" s="23"/>
      <c r="C267" s="23">
        <v>4010</v>
      </c>
      <c r="D267" s="22" t="s">
        <v>147</v>
      </c>
      <c r="E267" s="59">
        <v>624100</v>
      </c>
      <c r="F267" s="59">
        <v>686230</v>
      </c>
      <c r="G267" s="16"/>
      <c r="H267" s="16"/>
    </row>
    <row r="268" spans="1:8" ht="12.75">
      <c r="A268" s="23"/>
      <c r="B268" s="23"/>
      <c r="C268" s="23">
        <v>4040</v>
      </c>
      <c r="D268" s="22" t="s">
        <v>148</v>
      </c>
      <c r="E268" s="59">
        <v>49000</v>
      </c>
      <c r="F268" s="59">
        <v>44000</v>
      </c>
      <c r="G268" s="16"/>
      <c r="H268" s="16"/>
    </row>
    <row r="269" spans="1:8" ht="12.75">
      <c r="A269" s="23"/>
      <c r="B269" s="23"/>
      <c r="C269" s="23">
        <v>4110</v>
      </c>
      <c r="D269" s="22" t="s">
        <v>142</v>
      </c>
      <c r="E269" s="59">
        <v>115970</v>
      </c>
      <c r="F269" s="59">
        <v>125800</v>
      </c>
      <c r="G269" s="16"/>
      <c r="H269" s="16"/>
    </row>
    <row r="270" spans="1:8" ht="12.75">
      <c r="A270" s="23"/>
      <c r="B270" s="23"/>
      <c r="C270" s="23">
        <v>4120</v>
      </c>
      <c r="D270" s="22" t="s">
        <v>143</v>
      </c>
      <c r="E270" s="59">
        <v>16500</v>
      </c>
      <c r="F270" s="59">
        <v>17890</v>
      </c>
      <c r="G270" s="16"/>
      <c r="H270" s="16"/>
    </row>
    <row r="271" spans="1:8" ht="12.75">
      <c r="A271" s="23"/>
      <c r="B271" s="23"/>
      <c r="C271" s="23">
        <v>4210</v>
      </c>
      <c r="D271" s="22" t="s">
        <v>132</v>
      </c>
      <c r="E271" s="59">
        <v>274868</v>
      </c>
      <c r="F271" s="59">
        <v>70000</v>
      </c>
      <c r="G271" s="16"/>
      <c r="H271" s="16"/>
    </row>
    <row r="272" spans="1:8" ht="12.75">
      <c r="A272" s="23"/>
      <c r="B272" s="23"/>
      <c r="C272" s="23">
        <v>4260</v>
      </c>
      <c r="D272" s="22" t="s">
        <v>154</v>
      </c>
      <c r="E272" s="59">
        <v>21900</v>
      </c>
      <c r="F272" s="59">
        <v>22500</v>
      </c>
      <c r="G272" s="16"/>
      <c r="H272" s="16"/>
    </row>
    <row r="273" spans="1:8" ht="12.75">
      <c r="A273" s="23"/>
      <c r="B273" s="23"/>
      <c r="C273" s="23">
        <v>4270</v>
      </c>
      <c r="D273" s="22" t="s">
        <v>133</v>
      </c>
      <c r="E273" s="59">
        <v>127579</v>
      </c>
      <c r="F273" s="59">
        <v>3000</v>
      </c>
      <c r="G273" s="16"/>
      <c r="H273" s="16"/>
    </row>
    <row r="274" spans="1:8" ht="12.75">
      <c r="A274" s="23"/>
      <c r="B274" s="23"/>
      <c r="C274" s="23">
        <v>4300</v>
      </c>
      <c r="D274" s="22" t="s">
        <v>127</v>
      </c>
      <c r="E274" s="59">
        <v>104000</v>
      </c>
      <c r="F274" s="59">
        <v>107200</v>
      </c>
      <c r="G274" s="16"/>
      <c r="H274" s="16"/>
    </row>
    <row r="275" spans="1:8" ht="12.75">
      <c r="A275" s="23"/>
      <c r="B275" s="23"/>
      <c r="C275" s="23">
        <v>4410</v>
      </c>
      <c r="D275" s="22" t="s">
        <v>149</v>
      </c>
      <c r="E275" s="59">
        <v>8500</v>
      </c>
      <c r="F275" s="59">
        <v>8800</v>
      </c>
      <c r="G275" s="16"/>
      <c r="H275" s="16"/>
    </row>
    <row r="276" spans="1:8" ht="12.75">
      <c r="A276" s="23"/>
      <c r="B276" s="23"/>
      <c r="C276" s="23" t="s">
        <v>155</v>
      </c>
      <c r="D276" s="22" t="s">
        <v>156</v>
      </c>
      <c r="E276" s="59">
        <v>5500</v>
      </c>
      <c r="F276" s="59">
        <v>5500</v>
      </c>
      <c r="G276" s="16"/>
      <c r="H276" s="16"/>
    </row>
    <row r="277" spans="1:8" ht="12.75">
      <c r="A277" s="23"/>
      <c r="B277" s="23"/>
      <c r="C277" s="23">
        <v>4430</v>
      </c>
      <c r="D277" s="22" t="s">
        <v>144</v>
      </c>
      <c r="E277" s="59">
        <v>13000</v>
      </c>
      <c r="F277" s="59">
        <v>13400</v>
      </c>
      <c r="G277" s="16"/>
      <c r="H277" s="16"/>
    </row>
    <row r="278" spans="1:8" ht="12.75">
      <c r="A278" s="23"/>
      <c r="B278" s="23"/>
      <c r="C278" s="23">
        <v>4440</v>
      </c>
      <c r="D278" s="24" t="s">
        <v>150</v>
      </c>
      <c r="E278" s="60">
        <v>13300</v>
      </c>
      <c r="F278" s="60">
        <v>14040</v>
      </c>
      <c r="G278" s="16"/>
      <c r="H278" s="16"/>
    </row>
    <row r="279" spans="1:8" ht="24">
      <c r="A279" s="23"/>
      <c r="B279" s="23"/>
      <c r="C279" s="61" t="s">
        <v>157</v>
      </c>
      <c r="D279" s="24" t="s">
        <v>158</v>
      </c>
      <c r="E279" s="62">
        <v>20000</v>
      </c>
      <c r="F279" s="62">
        <v>50000</v>
      </c>
      <c r="G279" s="16"/>
      <c r="H279" s="16"/>
    </row>
    <row r="280" spans="1:8" ht="24">
      <c r="A280" s="25">
        <v>751</v>
      </c>
      <c r="B280" s="25"/>
      <c r="C280" s="25"/>
      <c r="D280" s="26" t="s">
        <v>43</v>
      </c>
      <c r="E280" s="44">
        <f>SUM(E281+E284)</f>
        <v>10402</v>
      </c>
      <c r="F280" s="44">
        <f>SUM(F281+F284)</f>
        <v>744</v>
      </c>
      <c r="G280" s="16"/>
      <c r="H280" s="16"/>
    </row>
    <row r="281" spans="1:8" ht="24">
      <c r="A281" s="23"/>
      <c r="B281" s="23">
        <v>75101</v>
      </c>
      <c r="C281" s="23"/>
      <c r="D281" s="22" t="s">
        <v>159</v>
      </c>
      <c r="E281" s="46">
        <f>SUM(E282:E283)</f>
        <v>707</v>
      </c>
      <c r="F281" s="46">
        <f>SUM(F282:F283)</f>
        <v>744</v>
      </c>
      <c r="G281" s="16"/>
      <c r="H281" s="16"/>
    </row>
    <row r="282" spans="1:8" ht="12.75">
      <c r="A282" s="23"/>
      <c r="B282" s="23"/>
      <c r="C282" s="23">
        <v>4210</v>
      </c>
      <c r="D282" s="22" t="s">
        <v>132</v>
      </c>
      <c r="E282" s="59">
        <v>100</v>
      </c>
      <c r="F282" s="59">
        <v>100</v>
      </c>
      <c r="G282" s="16"/>
      <c r="H282" s="16"/>
    </row>
    <row r="283" spans="1:8" ht="12.75">
      <c r="A283" s="23"/>
      <c r="B283" s="23"/>
      <c r="C283" s="23">
        <v>4300</v>
      </c>
      <c r="D283" s="22" t="s">
        <v>127</v>
      </c>
      <c r="E283" s="59">
        <v>607</v>
      </c>
      <c r="F283" s="59">
        <v>644</v>
      </c>
      <c r="G283" s="16"/>
      <c r="H283" s="16"/>
    </row>
    <row r="284" spans="1:8" ht="12.75">
      <c r="A284" s="23"/>
      <c r="B284" s="23" t="s">
        <v>160</v>
      </c>
      <c r="C284" s="23"/>
      <c r="D284" s="24" t="s">
        <v>45</v>
      </c>
      <c r="E284" s="59">
        <v>9695</v>
      </c>
      <c r="F284" s="59">
        <v>0</v>
      </c>
      <c r="G284" s="16"/>
      <c r="H284" s="16"/>
    </row>
    <row r="285" spans="1:8" ht="24">
      <c r="A285" s="25">
        <v>754</v>
      </c>
      <c r="B285" s="25"/>
      <c r="C285" s="25"/>
      <c r="D285" s="19" t="s">
        <v>161</v>
      </c>
      <c r="E285" s="44">
        <f>SUM(E286+E293)</f>
        <v>80530</v>
      </c>
      <c r="F285" s="44">
        <f>SUM(F286+F293)</f>
        <v>73900</v>
      </c>
      <c r="G285" s="16"/>
      <c r="H285" s="16"/>
    </row>
    <row r="286" spans="1:8" ht="12.75">
      <c r="A286" s="23"/>
      <c r="B286" s="23">
        <v>75412</v>
      </c>
      <c r="C286" s="23"/>
      <c r="D286" s="22" t="s">
        <v>162</v>
      </c>
      <c r="E286" s="59">
        <f>SUM(E287:E292)</f>
        <v>78030</v>
      </c>
      <c r="F286" s="59">
        <f>SUM(F287:F292)</f>
        <v>73500</v>
      </c>
      <c r="G286" s="16"/>
      <c r="H286" s="16"/>
    </row>
    <row r="287" spans="1:8" ht="12.75">
      <c r="A287" s="23"/>
      <c r="B287" s="23"/>
      <c r="C287" s="23">
        <v>3030</v>
      </c>
      <c r="D287" s="22" t="s">
        <v>152</v>
      </c>
      <c r="E287" s="59">
        <v>10300</v>
      </c>
      <c r="F287" s="59">
        <v>10600</v>
      </c>
      <c r="G287" s="16"/>
      <c r="H287" s="16"/>
    </row>
    <row r="288" spans="1:8" ht="12.75">
      <c r="A288" s="23"/>
      <c r="B288" s="23"/>
      <c r="C288" s="23">
        <v>4110</v>
      </c>
      <c r="D288" s="22" t="s">
        <v>142</v>
      </c>
      <c r="E288" s="59">
        <v>210</v>
      </c>
      <c r="F288" s="59">
        <v>220</v>
      </c>
      <c r="G288" s="16"/>
      <c r="H288" s="16"/>
    </row>
    <row r="289" spans="1:8" ht="12.75">
      <c r="A289" s="23"/>
      <c r="B289" s="23"/>
      <c r="C289" s="23">
        <v>4210</v>
      </c>
      <c r="D289" s="22" t="s">
        <v>132</v>
      </c>
      <c r="E289" s="59">
        <v>29170</v>
      </c>
      <c r="F289" s="59">
        <v>23130</v>
      </c>
      <c r="G289" s="16"/>
      <c r="H289" s="16"/>
    </row>
    <row r="290" spans="1:8" ht="12.75">
      <c r="A290" s="23"/>
      <c r="B290" s="23"/>
      <c r="C290" s="23">
        <v>4260</v>
      </c>
      <c r="D290" s="22" t="s">
        <v>154</v>
      </c>
      <c r="E290" s="59">
        <v>14180</v>
      </c>
      <c r="F290" s="59">
        <v>14600</v>
      </c>
      <c r="G290" s="16"/>
      <c r="H290" s="16"/>
    </row>
    <row r="291" spans="1:8" ht="12.75">
      <c r="A291" s="23"/>
      <c r="B291" s="23"/>
      <c r="C291" s="23">
        <v>4300</v>
      </c>
      <c r="D291" s="22" t="s">
        <v>127</v>
      </c>
      <c r="E291" s="59">
        <v>16320</v>
      </c>
      <c r="F291" s="63">
        <v>16860</v>
      </c>
      <c r="G291" s="16"/>
      <c r="H291" s="16"/>
    </row>
    <row r="292" spans="1:8" ht="12.75">
      <c r="A292" s="23"/>
      <c r="B292" s="23"/>
      <c r="C292" s="23">
        <v>4430</v>
      </c>
      <c r="D292" s="22" t="s">
        <v>144</v>
      </c>
      <c r="E292" s="59">
        <v>7850</v>
      </c>
      <c r="F292" s="59">
        <v>8090</v>
      </c>
      <c r="G292" s="16"/>
      <c r="H292" s="16"/>
    </row>
    <row r="293" spans="1:8" ht="12.75">
      <c r="A293" s="23"/>
      <c r="B293" s="23">
        <v>75414</v>
      </c>
      <c r="C293" s="23"/>
      <c r="D293" s="22" t="s">
        <v>47</v>
      </c>
      <c r="E293" s="59">
        <v>2500</v>
      </c>
      <c r="F293" s="59">
        <f>SUM(F294)</f>
        <v>400</v>
      </c>
      <c r="G293" s="16"/>
      <c r="H293" s="16"/>
    </row>
    <row r="294" spans="1:8" ht="12.75">
      <c r="A294" s="23"/>
      <c r="B294" s="23"/>
      <c r="C294" s="23">
        <v>4210</v>
      </c>
      <c r="D294" s="22" t="s">
        <v>132</v>
      </c>
      <c r="E294" s="59">
        <v>2500</v>
      </c>
      <c r="F294" s="59">
        <v>400</v>
      </c>
      <c r="G294" s="16"/>
      <c r="H294" s="16"/>
    </row>
    <row r="295" spans="1:8" ht="36">
      <c r="A295" s="25" t="s">
        <v>163</v>
      </c>
      <c r="B295" s="25"/>
      <c r="C295" s="25"/>
      <c r="D295" s="26" t="s">
        <v>49</v>
      </c>
      <c r="E295" s="44">
        <f>SUM(E296)</f>
        <v>36940</v>
      </c>
      <c r="F295" s="44">
        <f>SUM(F296)</f>
        <v>38550</v>
      </c>
      <c r="G295" s="16"/>
      <c r="H295" s="16"/>
    </row>
    <row r="296" spans="1:8" ht="24">
      <c r="A296" s="23"/>
      <c r="B296" s="23" t="s">
        <v>164</v>
      </c>
      <c r="C296" s="23"/>
      <c r="D296" s="22" t="s">
        <v>165</v>
      </c>
      <c r="E296" s="59">
        <f>SUM(E297:E299)</f>
        <v>36940</v>
      </c>
      <c r="F296" s="59">
        <f>SUM(F297:F299)</f>
        <v>38550</v>
      </c>
      <c r="G296" s="16"/>
      <c r="H296" s="16"/>
    </row>
    <row r="297" spans="1:8" ht="12.75">
      <c r="A297" s="23"/>
      <c r="B297" s="23"/>
      <c r="C297" s="23">
        <v>4100</v>
      </c>
      <c r="D297" s="22" t="s">
        <v>166</v>
      </c>
      <c r="E297" s="59">
        <v>13400</v>
      </c>
      <c r="F297" s="59">
        <v>14300</v>
      </c>
      <c r="G297" s="16"/>
      <c r="H297" s="16"/>
    </row>
    <row r="298" spans="1:8" ht="12.75">
      <c r="A298" s="23"/>
      <c r="B298" s="23"/>
      <c r="C298" s="23">
        <v>4210</v>
      </c>
      <c r="D298" s="22" t="s">
        <v>132</v>
      </c>
      <c r="E298" s="59">
        <v>510</v>
      </c>
      <c r="F298" s="59">
        <v>530</v>
      </c>
      <c r="G298" s="16"/>
      <c r="H298" s="16"/>
    </row>
    <row r="299" spans="1:8" ht="12.75">
      <c r="A299" s="23"/>
      <c r="B299" s="23"/>
      <c r="C299" s="23">
        <v>4300</v>
      </c>
      <c r="D299" s="22" t="s">
        <v>127</v>
      </c>
      <c r="E299" s="59">
        <v>23030</v>
      </c>
      <c r="F299" s="59">
        <v>23720</v>
      </c>
      <c r="G299" s="16"/>
      <c r="H299" s="16"/>
    </row>
    <row r="300" spans="1:8" ht="12.75">
      <c r="A300" s="25">
        <v>757</v>
      </c>
      <c r="B300" s="25"/>
      <c r="C300" s="25"/>
      <c r="D300" s="19" t="s">
        <v>167</v>
      </c>
      <c r="E300" s="58">
        <f>SUM(E301)</f>
        <v>75000</v>
      </c>
      <c r="F300" s="58">
        <f>SUM(F301)</f>
        <v>160000</v>
      </c>
      <c r="G300" s="16"/>
      <c r="H300" s="16"/>
    </row>
    <row r="301" spans="1:8" ht="24">
      <c r="A301" s="23"/>
      <c r="B301" s="23">
        <v>75702</v>
      </c>
      <c r="C301" s="23"/>
      <c r="D301" s="22" t="s">
        <v>168</v>
      </c>
      <c r="E301" s="46">
        <f>SUM(E302)</f>
        <v>75000</v>
      </c>
      <c r="F301" s="46">
        <f>SUM(F302)</f>
        <v>160000</v>
      </c>
      <c r="G301" s="16"/>
      <c r="H301" s="16"/>
    </row>
    <row r="302" spans="1:8" ht="24">
      <c r="A302" s="23"/>
      <c r="B302" s="23"/>
      <c r="C302" s="23" t="s">
        <v>169</v>
      </c>
      <c r="D302" s="24" t="s">
        <v>170</v>
      </c>
      <c r="E302" s="46">
        <v>75000</v>
      </c>
      <c r="F302" s="46">
        <v>160000</v>
      </c>
      <c r="G302" s="16"/>
      <c r="H302" s="16"/>
    </row>
    <row r="303" spans="1:8" ht="12.75">
      <c r="A303" s="25">
        <v>758</v>
      </c>
      <c r="B303" s="25"/>
      <c r="C303" s="25"/>
      <c r="D303" s="19" t="s">
        <v>89</v>
      </c>
      <c r="E303" s="58">
        <v>20000</v>
      </c>
      <c r="F303" s="58">
        <f>SUM(F304)</f>
        <v>160000</v>
      </c>
      <c r="G303" s="16"/>
      <c r="H303" s="16"/>
    </row>
    <row r="304" spans="1:8" ht="12.75">
      <c r="A304" s="23"/>
      <c r="B304" s="23">
        <v>75818</v>
      </c>
      <c r="C304" s="23"/>
      <c r="D304" s="22" t="s">
        <v>171</v>
      </c>
      <c r="E304" s="59">
        <v>20000</v>
      </c>
      <c r="F304" s="59">
        <f>SUM(F305)</f>
        <v>160000</v>
      </c>
      <c r="G304" s="16"/>
      <c r="H304" s="16"/>
    </row>
    <row r="305" spans="1:8" ht="12.75">
      <c r="A305" s="23"/>
      <c r="B305" s="23"/>
      <c r="C305" s="23">
        <v>4810</v>
      </c>
      <c r="D305" s="22" t="s">
        <v>172</v>
      </c>
      <c r="E305" s="59">
        <v>20000</v>
      </c>
      <c r="F305" s="59">
        <v>160000</v>
      </c>
      <c r="G305" s="16"/>
      <c r="H305" s="16"/>
    </row>
    <row r="306" spans="1:8" ht="12.75">
      <c r="A306" s="25">
        <v>801</v>
      </c>
      <c r="B306" s="25"/>
      <c r="C306" s="25"/>
      <c r="D306" s="19" t="s">
        <v>98</v>
      </c>
      <c r="E306" s="58">
        <f>SUM(E307+E325+E341+E357+E359+E361)</f>
        <v>4178749</v>
      </c>
      <c r="F306" s="58">
        <f>SUM(F307+F325+F341+F357+F359+F361)</f>
        <v>4968679</v>
      </c>
      <c r="G306" s="16"/>
      <c r="H306" s="16"/>
    </row>
    <row r="307" spans="1:8" ht="12.75">
      <c r="A307" s="23"/>
      <c r="B307" s="23">
        <v>80101</v>
      </c>
      <c r="C307" s="23"/>
      <c r="D307" s="22" t="s">
        <v>99</v>
      </c>
      <c r="E307" s="59">
        <f>SUM(E308:E324)</f>
        <v>2393436</v>
      </c>
      <c r="F307" s="59">
        <f>SUM(F308:F324)</f>
        <v>3089615</v>
      </c>
      <c r="G307" s="16"/>
      <c r="H307" s="16"/>
    </row>
    <row r="308" spans="1:8" ht="36">
      <c r="A308" s="23"/>
      <c r="B308" s="23"/>
      <c r="C308" s="23">
        <v>2820</v>
      </c>
      <c r="D308" s="22" t="s">
        <v>137</v>
      </c>
      <c r="E308" s="46">
        <v>458166</v>
      </c>
      <c r="F308" s="46">
        <v>460000</v>
      </c>
      <c r="G308" s="16"/>
      <c r="H308" s="16"/>
    </row>
    <row r="309" spans="1:8" ht="12.75">
      <c r="A309" s="23"/>
      <c r="B309" s="23"/>
      <c r="C309" s="23">
        <v>3020</v>
      </c>
      <c r="D309" s="22" t="s">
        <v>153</v>
      </c>
      <c r="E309" s="59">
        <v>105649</v>
      </c>
      <c r="F309" s="64">
        <v>114292</v>
      </c>
      <c r="G309" s="16"/>
      <c r="H309" s="16"/>
    </row>
    <row r="310" spans="1:8" ht="12.75">
      <c r="A310" s="23"/>
      <c r="B310" s="23"/>
      <c r="C310" s="23">
        <v>4010</v>
      </c>
      <c r="D310" s="22" t="s">
        <v>147</v>
      </c>
      <c r="E310" s="59">
        <v>1126688</v>
      </c>
      <c r="F310" s="64">
        <v>1199191</v>
      </c>
      <c r="G310" s="16"/>
      <c r="H310" s="16"/>
    </row>
    <row r="311" spans="1:8" ht="12.75">
      <c r="A311" s="23"/>
      <c r="B311" s="23"/>
      <c r="C311" s="23">
        <v>4040</v>
      </c>
      <c r="D311" s="22" t="s">
        <v>148</v>
      </c>
      <c r="E311" s="59">
        <v>88117</v>
      </c>
      <c r="F311" s="64">
        <v>95769</v>
      </c>
      <c r="G311" s="16"/>
      <c r="H311" s="16"/>
    </row>
    <row r="312" spans="1:8" ht="12.75">
      <c r="A312" s="23"/>
      <c r="B312" s="23"/>
      <c r="C312" s="23">
        <v>4110</v>
      </c>
      <c r="D312" s="22" t="s">
        <v>142</v>
      </c>
      <c r="E312" s="59">
        <v>236120</v>
      </c>
      <c r="F312" s="64">
        <v>252245</v>
      </c>
      <c r="G312" s="16"/>
      <c r="H312" s="16"/>
    </row>
    <row r="313" spans="1:8" ht="12.75">
      <c r="A313" s="23"/>
      <c r="B313" s="23"/>
      <c r="C313" s="23">
        <v>4120</v>
      </c>
      <c r="D313" s="22" t="s">
        <v>143</v>
      </c>
      <c r="E313" s="59">
        <v>32150</v>
      </c>
      <c r="F313" s="64">
        <v>34353</v>
      </c>
      <c r="G313" s="16"/>
      <c r="H313" s="16"/>
    </row>
    <row r="314" spans="1:8" ht="12.75">
      <c r="A314" s="23"/>
      <c r="B314" s="23"/>
      <c r="C314" s="23" t="s">
        <v>173</v>
      </c>
      <c r="D314" s="22" t="s">
        <v>174</v>
      </c>
      <c r="E314" s="59">
        <v>9700</v>
      </c>
      <c r="F314" s="64">
        <v>10000</v>
      </c>
      <c r="G314" s="16"/>
      <c r="H314" s="16"/>
    </row>
    <row r="315" spans="1:8" ht="24">
      <c r="A315" s="23"/>
      <c r="B315" s="23"/>
      <c r="C315" s="23">
        <v>4140</v>
      </c>
      <c r="D315" s="22" t="s">
        <v>175</v>
      </c>
      <c r="E315" s="59">
        <v>6632</v>
      </c>
      <c r="F315" s="64">
        <v>7011</v>
      </c>
      <c r="G315" s="16"/>
      <c r="H315" s="16"/>
    </row>
    <row r="316" spans="1:8" ht="12.75">
      <c r="A316" s="23"/>
      <c r="B316" s="23"/>
      <c r="C316" s="23">
        <v>4210</v>
      </c>
      <c r="D316" s="22" t="s">
        <v>132</v>
      </c>
      <c r="E316" s="59">
        <v>32947</v>
      </c>
      <c r="F316" s="64">
        <v>28476</v>
      </c>
      <c r="G316" s="16"/>
      <c r="H316" s="16"/>
    </row>
    <row r="317" spans="1:8" ht="12.75">
      <c r="A317" s="23"/>
      <c r="B317" s="23"/>
      <c r="C317" s="23">
        <v>4240</v>
      </c>
      <c r="D317" s="24" t="s">
        <v>176</v>
      </c>
      <c r="E317" s="60">
        <v>7314</v>
      </c>
      <c r="F317" s="65">
        <v>7534</v>
      </c>
      <c r="G317" s="16"/>
      <c r="H317" s="16"/>
    </row>
    <row r="318" spans="1:8" ht="12.75">
      <c r="A318" s="23"/>
      <c r="B318" s="23"/>
      <c r="C318" s="23">
        <v>4260</v>
      </c>
      <c r="D318" s="22" t="s">
        <v>154</v>
      </c>
      <c r="E318" s="59">
        <v>75717</v>
      </c>
      <c r="F318" s="64">
        <v>77988</v>
      </c>
      <c r="G318" s="16"/>
      <c r="H318" s="16"/>
    </row>
    <row r="319" spans="1:8" ht="12.75">
      <c r="A319" s="23"/>
      <c r="B319" s="23"/>
      <c r="C319" s="23">
        <v>4270</v>
      </c>
      <c r="D319" s="22" t="s">
        <v>133</v>
      </c>
      <c r="E319" s="59">
        <v>105131</v>
      </c>
      <c r="F319" s="64">
        <v>690103</v>
      </c>
      <c r="G319" s="16"/>
      <c r="H319" s="16"/>
    </row>
    <row r="320" spans="1:8" ht="12.75">
      <c r="A320" s="23"/>
      <c r="B320" s="23"/>
      <c r="C320" s="23">
        <v>4280</v>
      </c>
      <c r="D320" s="22" t="s">
        <v>177</v>
      </c>
      <c r="E320" s="59">
        <v>2840</v>
      </c>
      <c r="F320" s="64">
        <v>2924</v>
      </c>
      <c r="G320" s="16"/>
      <c r="H320" s="16"/>
    </row>
    <row r="321" spans="1:8" ht="12.75">
      <c r="A321" s="23"/>
      <c r="B321" s="23"/>
      <c r="C321" s="23">
        <v>4300</v>
      </c>
      <c r="D321" s="22" t="s">
        <v>127</v>
      </c>
      <c r="E321" s="59">
        <v>28951</v>
      </c>
      <c r="F321" s="64">
        <v>29810</v>
      </c>
      <c r="G321" s="16"/>
      <c r="H321" s="16"/>
    </row>
    <row r="322" spans="1:8" ht="12.75">
      <c r="A322" s="23"/>
      <c r="B322" s="23"/>
      <c r="C322" s="23">
        <v>4410</v>
      </c>
      <c r="D322" s="22" t="s">
        <v>149</v>
      </c>
      <c r="E322" s="59">
        <v>3625</v>
      </c>
      <c r="F322" s="64">
        <v>3734</v>
      </c>
      <c r="G322" s="16"/>
      <c r="H322" s="16"/>
    </row>
    <row r="323" spans="1:8" ht="12.75">
      <c r="A323" s="23"/>
      <c r="B323" s="23"/>
      <c r="C323" s="23">
        <v>4430</v>
      </c>
      <c r="D323" s="22" t="s">
        <v>144</v>
      </c>
      <c r="E323" s="59">
        <v>3246</v>
      </c>
      <c r="F323" s="64">
        <v>3343</v>
      </c>
      <c r="G323" s="16"/>
      <c r="H323" s="16"/>
    </row>
    <row r="324" spans="1:8" ht="12.75">
      <c r="A324" s="23"/>
      <c r="B324" s="23"/>
      <c r="C324" s="23">
        <v>4440</v>
      </c>
      <c r="D324" s="24" t="s">
        <v>150</v>
      </c>
      <c r="E324" s="60">
        <v>70443</v>
      </c>
      <c r="F324" s="66">
        <v>72842</v>
      </c>
      <c r="G324" s="16"/>
      <c r="H324" s="16"/>
    </row>
    <row r="325" spans="1:8" ht="12.75">
      <c r="A325" s="23"/>
      <c r="B325" s="23" t="s">
        <v>179</v>
      </c>
      <c r="C325" s="23"/>
      <c r="D325" s="22" t="s">
        <v>101</v>
      </c>
      <c r="E325" s="59">
        <f>SUM(E326:E340)</f>
        <v>615347</v>
      </c>
      <c r="F325" s="59">
        <f>SUM(F326:F340)</f>
        <v>619918</v>
      </c>
      <c r="G325" s="16"/>
      <c r="H325" s="16"/>
    </row>
    <row r="326" spans="1:8" ht="12.75">
      <c r="A326" s="23"/>
      <c r="B326" s="23"/>
      <c r="C326" s="23">
        <v>3020</v>
      </c>
      <c r="D326" s="22" t="s">
        <v>153</v>
      </c>
      <c r="E326" s="59">
        <v>31520</v>
      </c>
      <c r="F326" s="59">
        <v>32342</v>
      </c>
      <c r="G326" s="16"/>
      <c r="H326" s="16"/>
    </row>
    <row r="327" spans="1:8" ht="12.75">
      <c r="A327" s="23"/>
      <c r="B327" s="23"/>
      <c r="C327" s="23">
        <v>4010</v>
      </c>
      <c r="D327" s="22" t="s">
        <v>147</v>
      </c>
      <c r="E327" s="59">
        <v>338314</v>
      </c>
      <c r="F327" s="59">
        <v>337780</v>
      </c>
      <c r="G327" s="16"/>
      <c r="H327" s="16"/>
    </row>
    <row r="328" spans="1:8" ht="12.75">
      <c r="A328" s="23"/>
      <c r="B328" s="23"/>
      <c r="C328" s="23">
        <v>4040</v>
      </c>
      <c r="D328" s="22" t="s">
        <v>148</v>
      </c>
      <c r="E328" s="59">
        <v>26098</v>
      </c>
      <c r="F328" s="59">
        <v>28756</v>
      </c>
      <c r="G328" s="16"/>
      <c r="H328" s="16"/>
    </row>
    <row r="329" spans="1:8" ht="12.75">
      <c r="A329" s="23"/>
      <c r="B329" s="23"/>
      <c r="C329" s="23">
        <v>4110</v>
      </c>
      <c r="D329" s="22" t="s">
        <v>142</v>
      </c>
      <c r="E329" s="59">
        <v>70994</v>
      </c>
      <c r="F329" s="59">
        <v>71354</v>
      </c>
      <c r="G329" s="16"/>
      <c r="H329" s="16"/>
    </row>
    <row r="330" spans="1:8" ht="12.75">
      <c r="A330" s="23"/>
      <c r="B330" s="23"/>
      <c r="C330" s="23">
        <v>4120</v>
      </c>
      <c r="D330" s="22" t="s">
        <v>143</v>
      </c>
      <c r="E330" s="59">
        <v>9668</v>
      </c>
      <c r="F330" s="59">
        <v>9717</v>
      </c>
      <c r="G330" s="16"/>
      <c r="H330" s="16"/>
    </row>
    <row r="331" spans="1:8" ht="12.75">
      <c r="A331" s="23"/>
      <c r="B331" s="23"/>
      <c r="C331" s="23" t="s">
        <v>173</v>
      </c>
      <c r="D331" s="22" t="s">
        <v>174</v>
      </c>
      <c r="E331" s="59">
        <v>8700</v>
      </c>
      <c r="F331" s="59">
        <v>9000</v>
      </c>
      <c r="G331" s="16"/>
      <c r="H331" s="16"/>
    </row>
    <row r="332" spans="1:8" ht="12.75">
      <c r="A332" s="23"/>
      <c r="B332" s="23"/>
      <c r="C332" s="23">
        <v>4210</v>
      </c>
      <c r="D332" s="22" t="s">
        <v>132</v>
      </c>
      <c r="E332" s="59">
        <v>24100</v>
      </c>
      <c r="F332" s="59">
        <v>12463</v>
      </c>
      <c r="G332" s="16"/>
      <c r="H332" s="16"/>
    </row>
    <row r="333" spans="1:8" ht="12.75">
      <c r="A333" s="23"/>
      <c r="B333" s="23"/>
      <c r="C333" s="23" t="s">
        <v>180</v>
      </c>
      <c r="D333" s="22" t="s">
        <v>181</v>
      </c>
      <c r="E333" s="59">
        <v>35258</v>
      </c>
      <c r="F333" s="59">
        <v>59740</v>
      </c>
      <c r="G333" s="16"/>
      <c r="H333" s="16"/>
    </row>
    <row r="334" spans="1:8" ht="12.75">
      <c r="A334" s="23"/>
      <c r="B334" s="23"/>
      <c r="C334" s="23">
        <v>4260</v>
      </c>
      <c r="D334" s="22" t="s">
        <v>154</v>
      </c>
      <c r="E334" s="59">
        <v>17840</v>
      </c>
      <c r="F334" s="59">
        <v>18730</v>
      </c>
      <c r="G334" s="16"/>
      <c r="H334" s="16"/>
    </row>
    <row r="335" spans="1:8" ht="12.75">
      <c r="A335" s="23"/>
      <c r="B335" s="23"/>
      <c r="C335" s="23">
        <v>4270</v>
      </c>
      <c r="D335" s="22" t="s">
        <v>133</v>
      </c>
      <c r="E335" s="59">
        <v>13600</v>
      </c>
      <c r="F335" s="59">
        <v>6283</v>
      </c>
      <c r="G335" s="16"/>
      <c r="H335" s="16"/>
    </row>
    <row r="336" spans="1:8" ht="12.75">
      <c r="A336" s="23"/>
      <c r="B336" s="23"/>
      <c r="C336" s="23">
        <v>4280</v>
      </c>
      <c r="D336" s="22" t="s">
        <v>177</v>
      </c>
      <c r="E336" s="59">
        <v>1094</v>
      </c>
      <c r="F336" s="59">
        <v>1127</v>
      </c>
      <c r="G336" s="16"/>
      <c r="H336" s="16"/>
    </row>
    <row r="337" spans="1:8" ht="12.75">
      <c r="A337" s="23"/>
      <c r="B337" s="23"/>
      <c r="C337" s="23">
        <v>4300</v>
      </c>
      <c r="D337" s="22" t="s">
        <v>127</v>
      </c>
      <c r="E337" s="59">
        <v>16200</v>
      </c>
      <c r="F337" s="59">
        <v>9850</v>
      </c>
      <c r="G337" s="16"/>
      <c r="H337" s="16"/>
    </row>
    <row r="338" spans="1:8" ht="12.75">
      <c r="A338" s="23"/>
      <c r="B338" s="23"/>
      <c r="C338" s="23">
        <v>4410</v>
      </c>
      <c r="D338" s="22" t="s">
        <v>149</v>
      </c>
      <c r="E338" s="59">
        <v>760</v>
      </c>
      <c r="F338" s="59">
        <v>783</v>
      </c>
      <c r="G338" s="16"/>
      <c r="H338" s="16"/>
    </row>
    <row r="339" spans="1:8" ht="12.75">
      <c r="A339" s="23"/>
      <c r="B339" s="23"/>
      <c r="C339" s="23">
        <v>4430</v>
      </c>
      <c r="D339" s="22" t="s">
        <v>144</v>
      </c>
      <c r="E339" s="59">
        <v>931</v>
      </c>
      <c r="F339" s="59">
        <v>959</v>
      </c>
      <c r="G339" s="16"/>
      <c r="H339" s="16"/>
    </row>
    <row r="340" spans="1:8" ht="12.75">
      <c r="A340" s="23"/>
      <c r="B340" s="23"/>
      <c r="C340" s="23">
        <v>4440</v>
      </c>
      <c r="D340" s="24" t="s">
        <v>150</v>
      </c>
      <c r="E340" s="60">
        <v>20270</v>
      </c>
      <c r="F340" s="60">
        <v>21034</v>
      </c>
      <c r="G340" s="16"/>
      <c r="H340" s="16"/>
    </row>
    <row r="341" spans="1:8" ht="12.75">
      <c r="A341" s="23"/>
      <c r="B341" s="23">
        <v>80110</v>
      </c>
      <c r="C341" s="23"/>
      <c r="D341" s="22" t="s">
        <v>182</v>
      </c>
      <c r="E341" s="59">
        <f>SUM(E342:E356)</f>
        <v>861816</v>
      </c>
      <c r="F341" s="59">
        <f>SUM(F342:F356)</f>
        <v>952175</v>
      </c>
      <c r="G341" s="16"/>
      <c r="H341" s="16"/>
    </row>
    <row r="342" spans="1:8" ht="12.75">
      <c r="A342" s="23"/>
      <c r="B342" s="23"/>
      <c r="C342" s="23">
        <v>3020</v>
      </c>
      <c r="D342" s="22" t="s">
        <v>153</v>
      </c>
      <c r="E342" s="46">
        <v>50980</v>
      </c>
      <c r="F342" s="46">
        <v>52089</v>
      </c>
      <c r="G342" s="16"/>
      <c r="H342" s="16"/>
    </row>
    <row r="343" spans="1:8" ht="12.75">
      <c r="A343" s="23"/>
      <c r="B343" s="23"/>
      <c r="C343" s="23">
        <v>4010</v>
      </c>
      <c r="D343" s="22" t="s">
        <v>147</v>
      </c>
      <c r="E343" s="63">
        <v>518409</v>
      </c>
      <c r="F343" s="63">
        <v>586228</v>
      </c>
      <c r="G343" s="16"/>
      <c r="H343" s="16"/>
    </row>
    <row r="344" spans="1:8" ht="12.75">
      <c r="A344" s="23"/>
      <c r="B344" s="23"/>
      <c r="C344" s="23">
        <v>4040</v>
      </c>
      <c r="D344" s="22" t="s">
        <v>148</v>
      </c>
      <c r="E344" s="63">
        <v>42239</v>
      </c>
      <c r="F344" s="63">
        <v>44065</v>
      </c>
      <c r="G344" s="16"/>
      <c r="H344" s="16"/>
    </row>
    <row r="345" spans="1:8" ht="12.75">
      <c r="A345" s="23"/>
      <c r="B345" s="23"/>
      <c r="C345" s="23">
        <v>4110</v>
      </c>
      <c r="D345" s="22" t="s">
        <v>142</v>
      </c>
      <c r="E345" s="63">
        <v>110460</v>
      </c>
      <c r="F345" s="63">
        <v>122168</v>
      </c>
      <c r="G345" s="16"/>
      <c r="H345" s="16"/>
    </row>
    <row r="346" spans="1:8" ht="12.75">
      <c r="A346" s="23"/>
      <c r="B346" s="23"/>
      <c r="C346" s="23">
        <v>4120</v>
      </c>
      <c r="D346" s="22" t="s">
        <v>143</v>
      </c>
      <c r="E346" s="63">
        <v>16840</v>
      </c>
      <c r="F346" s="63">
        <v>16637</v>
      </c>
      <c r="G346" s="16"/>
      <c r="H346" s="16"/>
    </row>
    <row r="347" spans="1:8" ht="24">
      <c r="A347" s="23"/>
      <c r="B347" s="23"/>
      <c r="C347" s="23" t="s">
        <v>183</v>
      </c>
      <c r="D347" s="22" t="s">
        <v>175</v>
      </c>
      <c r="E347" s="67">
        <v>2990</v>
      </c>
      <c r="F347" s="67">
        <v>3395</v>
      </c>
      <c r="G347" s="16"/>
      <c r="H347" s="16"/>
    </row>
    <row r="348" spans="1:8" ht="12.75">
      <c r="A348" s="23"/>
      <c r="B348" s="23"/>
      <c r="C348" s="23">
        <v>4210</v>
      </c>
      <c r="D348" s="22" t="s">
        <v>132</v>
      </c>
      <c r="E348" s="63">
        <v>19020</v>
      </c>
      <c r="F348" s="63">
        <v>19591</v>
      </c>
      <c r="G348" s="16"/>
      <c r="H348" s="16"/>
    </row>
    <row r="349" spans="1:8" ht="12.75">
      <c r="A349" s="23"/>
      <c r="B349" s="23"/>
      <c r="C349" s="23">
        <v>4240</v>
      </c>
      <c r="D349" s="24" t="s">
        <v>176</v>
      </c>
      <c r="E349" s="68">
        <v>2949</v>
      </c>
      <c r="F349" s="68">
        <v>3038</v>
      </c>
      <c r="G349" s="16"/>
      <c r="H349" s="16"/>
    </row>
    <row r="350" spans="1:8" ht="12.75">
      <c r="A350" s="23"/>
      <c r="B350" s="23"/>
      <c r="C350" s="23">
        <v>4260</v>
      </c>
      <c r="D350" s="22" t="s">
        <v>154</v>
      </c>
      <c r="E350" s="63">
        <v>33447</v>
      </c>
      <c r="F350" s="63">
        <v>34451</v>
      </c>
      <c r="G350" s="16"/>
      <c r="H350" s="16"/>
    </row>
    <row r="351" spans="1:8" ht="12.75">
      <c r="A351" s="23"/>
      <c r="B351" s="23"/>
      <c r="C351" s="23">
        <v>4270</v>
      </c>
      <c r="D351" s="22" t="s">
        <v>133</v>
      </c>
      <c r="E351" s="63">
        <v>5540</v>
      </c>
      <c r="F351" s="63">
        <v>5707</v>
      </c>
      <c r="G351" s="16"/>
      <c r="H351" s="16"/>
    </row>
    <row r="352" spans="1:8" ht="12.75">
      <c r="A352" s="23"/>
      <c r="B352" s="23"/>
      <c r="C352" s="23">
        <v>4280</v>
      </c>
      <c r="D352" s="22" t="s">
        <v>177</v>
      </c>
      <c r="E352" s="63">
        <v>1345</v>
      </c>
      <c r="F352" s="63">
        <v>1385</v>
      </c>
      <c r="G352" s="16"/>
      <c r="H352" s="16"/>
    </row>
    <row r="353" spans="1:8" ht="12.75">
      <c r="A353" s="20"/>
      <c r="B353" s="23"/>
      <c r="C353" s="23">
        <v>4300</v>
      </c>
      <c r="D353" s="22" t="s">
        <v>127</v>
      </c>
      <c r="E353" s="63">
        <v>21750</v>
      </c>
      <c r="F353" s="63">
        <v>22387</v>
      </c>
      <c r="G353" s="16"/>
      <c r="H353" s="16"/>
    </row>
    <row r="354" spans="1:8" ht="12.75">
      <c r="A354" s="23"/>
      <c r="B354" s="23"/>
      <c r="C354" s="23">
        <v>4410</v>
      </c>
      <c r="D354" s="22" t="s">
        <v>149</v>
      </c>
      <c r="E354" s="63">
        <v>1746</v>
      </c>
      <c r="F354" s="63">
        <v>1799</v>
      </c>
      <c r="G354" s="16"/>
      <c r="H354" s="16"/>
    </row>
    <row r="355" spans="1:8" ht="12.75">
      <c r="A355" s="23"/>
      <c r="B355" s="23"/>
      <c r="C355" s="23">
        <v>4430</v>
      </c>
      <c r="D355" s="22" t="s">
        <v>144</v>
      </c>
      <c r="E355" s="63">
        <v>1080</v>
      </c>
      <c r="F355" s="63">
        <v>1112</v>
      </c>
      <c r="G355" s="16"/>
      <c r="H355" s="16"/>
    </row>
    <row r="356" spans="1:8" ht="12.75">
      <c r="A356" s="23"/>
      <c r="B356" s="23"/>
      <c r="C356" s="23">
        <v>4440</v>
      </c>
      <c r="D356" s="24" t="s">
        <v>150</v>
      </c>
      <c r="E356" s="68">
        <v>33021</v>
      </c>
      <c r="F356" s="68">
        <v>38123</v>
      </c>
      <c r="G356" s="16"/>
      <c r="H356" s="16"/>
    </row>
    <row r="357" spans="1:8" ht="12.75">
      <c r="A357" s="23"/>
      <c r="B357" s="23" t="s">
        <v>184</v>
      </c>
      <c r="C357" s="23"/>
      <c r="D357" s="22" t="s">
        <v>102</v>
      </c>
      <c r="E357" s="63">
        <f>SUM(E358)</f>
        <v>266847</v>
      </c>
      <c r="F357" s="63">
        <f>SUM(F358)</f>
        <v>263375</v>
      </c>
      <c r="G357" s="16"/>
      <c r="H357" s="16"/>
    </row>
    <row r="358" spans="1:8" ht="12.75">
      <c r="A358" s="23"/>
      <c r="B358" s="23"/>
      <c r="C358" s="23">
        <v>4300</v>
      </c>
      <c r="D358" s="22" t="s">
        <v>127</v>
      </c>
      <c r="E358" s="59">
        <v>266847</v>
      </c>
      <c r="F358" s="59">
        <v>263375</v>
      </c>
      <c r="G358" s="16"/>
      <c r="H358" s="16"/>
    </row>
    <row r="359" spans="1:8" ht="12.75">
      <c r="A359" s="23"/>
      <c r="B359" s="23" t="s">
        <v>185</v>
      </c>
      <c r="C359" s="23"/>
      <c r="D359" s="22" t="s">
        <v>186</v>
      </c>
      <c r="E359" s="63">
        <f>SUM(E360)</f>
        <v>17281</v>
      </c>
      <c r="F359" s="63">
        <f>SUM(F360)</f>
        <v>18996</v>
      </c>
      <c r="G359" s="16"/>
      <c r="H359" s="16"/>
    </row>
    <row r="360" spans="1:8" ht="12.75">
      <c r="A360" s="23"/>
      <c r="B360" s="23"/>
      <c r="C360" s="23" t="s">
        <v>187</v>
      </c>
      <c r="D360" s="22" t="s">
        <v>188</v>
      </c>
      <c r="E360" s="59">
        <v>17281</v>
      </c>
      <c r="F360" s="59">
        <v>18996</v>
      </c>
      <c r="G360" s="16"/>
      <c r="H360" s="16"/>
    </row>
    <row r="361" spans="1:8" ht="12.75">
      <c r="A361" s="23"/>
      <c r="B361" s="23" t="s">
        <v>189</v>
      </c>
      <c r="C361" s="23"/>
      <c r="D361" s="22" t="s">
        <v>16</v>
      </c>
      <c r="E361" s="63">
        <f>SUM(E362:E365)</f>
        <v>24022</v>
      </c>
      <c r="F361" s="63">
        <f>SUM(F362:F365)</f>
        <v>24600</v>
      </c>
      <c r="G361" s="16"/>
      <c r="H361" s="16"/>
    </row>
    <row r="362" spans="1:8" ht="12.75">
      <c r="A362" s="20"/>
      <c r="B362" s="23"/>
      <c r="C362" s="23" t="s">
        <v>190</v>
      </c>
      <c r="D362" s="22" t="s">
        <v>142</v>
      </c>
      <c r="E362" s="63">
        <v>50</v>
      </c>
      <c r="F362" s="63">
        <v>50</v>
      </c>
      <c r="G362" s="16"/>
      <c r="H362" s="16"/>
    </row>
    <row r="363" spans="1:8" ht="12.75">
      <c r="A363" s="23"/>
      <c r="B363" s="23"/>
      <c r="C363" s="23" t="s">
        <v>191</v>
      </c>
      <c r="D363" s="22" t="s">
        <v>132</v>
      </c>
      <c r="E363" s="63">
        <v>3000</v>
      </c>
      <c r="F363" s="63">
        <v>3000</v>
      </c>
      <c r="G363" s="16"/>
      <c r="H363" s="16"/>
    </row>
    <row r="364" spans="1:8" ht="12.75">
      <c r="A364" s="23"/>
      <c r="B364" s="23"/>
      <c r="C364" s="23" t="s">
        <v>140</v>
      </c>
      <c r="D364" s="22" t="s">
        <v>127</v>
      </c>
      <c r="E364" s="63">
        <v>1550</v>
      </c>
      <c r="F364" s="63">
        <v>1550</v>
      </c>
      <c r="G364" s="16"/>
      <c r="H364" s="16"/>
    </row>
    <row r="365" spans="1:8" ht="12.75">
      <c r="A365" s="23"/>
      <c r="B365" s="23"/>
      <c r="C365" s="23" t="s">
        <v>192</v>
      </c>
      <c r="D365" s="24" t="s">
        <v>150</v>
      </c>
      <c r="E365" s="68">
        <v>19422</v>
      </c>
      <c r="F365" s="68">
        <v>20000</v>
      </c>
      <c r="G365" s="16"/>
      <c r="H365" s="16"/>
    </row>
    <row r="366" spans="1:8" ht="12.75">
      <c r="A366" s="25" t="s">
        <v>193</v>
      </c>
      <c r="B366" s="25"/>
      <c r="C366" s="25"/>
      <c r="D366" s="48" t="s">
        <v>194</v>
      </c>
      <c r="E366" s="58">
        <f>SUM(E367+E372)</f>
        <v>169902</v>
      </c>
      <c r="F366" s="58">
        <f>SUM(F367+F372)</f>
        <v>134200</v>
      </c>
      <c r="G366" s="16"/>
      <c r="H366" s="16"/>
    </row>
    <row r="367" spans="1:8" ht="12.75">
      <c r="A367" s="20"/>
      <c r="B367" s="20">
        <v>85154</v>
      </c>
      <c r="C367" s="21"/>
      <c r="D367" s="20" t="s">
        <v>195</v>
      </c>
      <c r="E367" s="63">
        <f>SUM(E368:E371)</f>
        <v>94902</v>
      </c>
      <c r="F367" s="63">
        <f>SUM(F368:F371)</f>
        <v>84200</v>
      </c>
      <c r="G367" s="16"/>
      <c r="H367" s="16"/>
    </row>
    <row r="368" spans="1:8" ht="48">
      <c r="A368" s="23"/>
      <c r="B368" s="23"/>
      <c r="C368" s="23" t="s">
        <v>138</v>
      </c>
      <c r="D368" s="22" t="s">
        <v>139</v>
      </c>
      <c r="E368" s="67">
        <v>0</v>
      </c>
      <c r="F368" s="67">
        <v>2000</v>
      </c>
      <c r="G368" s="16"/>
      <c r="H368" s="16"/>
    </row>
    <row r="369" spans="1:8" ht="12.75">
      <c r="A369" s="23"/>
      <c r="B369" s="23"/>
      <c r="C369" s="23" t="s">
        <v>191</v>
      </c>
      <c r="D369" s="22" t="s">
        <v>132</v>
      </c>
      <c r="E369" s="63">
        <v>32922</v>
      </c>
      <c r="F369" s="63">
        <v>30000</v>
      </c>
      <c r="G369" s="16"/>
      <c r="H369" s="16"/>
    </row>
    <row r="370" spans="1:8" ht="12.75">
      <c r="A370" s="23"/>
      <c r="B370" s="23"/>
      <c r="C370" s="23" t="s">
        <v>140</v>
      </c>
      <c r="D370" s="22" t="s">
        <v>127</v>
      </c>
      <c r="E370" s="63">
        <v>61180</v>
      </c>
      <c r="F370" s="63">
        <v>51200</v>
      </c>
      <c r="G370" s="16"/>
      <c r="H370" s="16"/>
    </row>
    <row r="371" spans="1:8" ht="12.75">
      <c r="A371" s="23"/>
      <c r="B371" s="23"/>
      <c r="C371" s="23" t="s">
        <v>196</v>
      </c>
      <c r="D371" s="22" t="s">
        <v>149</v>
      </c>
      <c r="E371" s="63">
        <v>800</v>
      </c>
      <c r="F371" s="63">
        <v>1000</v>
      </c>
      <c r="G371" s="16"/>
      <c r="H371" s="16"/>
    </row>
    <row r="372" spans="1:8" ht="12.75">
      <c r="A372" s="23"/>
      <c r="B372" s="23" t="s">
        <v>197</v>
      </c>
      <c r="C372" s="23"/>
      <c r="D372" s="22" t="s">
        <v>16</v>
      </c>
      <c r="E372" s="63">
        <f>SUM(E373:E373)</f>
        <v>75000</v>
      </c>
      <c r="F372" s="63">
        <f>SUM(F373:F373)</f>
        <v>50000</v>
      </c>
      <c r="G372" s="16"/>
      <c r="H372" s="16"/>
    </row>
    <row r="373" spans="1:8" ht="12.75">
      <c r="A373" s="23"/>
      <c r="B373" s="23"/>
      <c r="C373" s="23" t="s">
        <v>198</v>
      </c>
      <c r="D373" s="22" t="s">
        <v>199</v>
      </c>
      <c r="E373" s="63">
        <v>75000</v>
      </c>
      <c r="F373" s="63">
        <v>50000</v>
      </c>
      <c r="G373" s="16"/>
      <c r="H373" s="16"/>
    </row>
    <row r="374" spans="1:8" ht="12.75">
      <c r="A374" s="25" t="s">
        <v>200</v>
      </c>
      <c r="B374" s="25"/>
      <c r="C374" s="25"/>
      <c r="D374" s="19" t="s">
        <v>103</v>
      </c>
      <c r="E374" s="69" t="e">
        <f>SUM(E375+E382+E384+E386+#REF!+E389+E403+#REF!+E406)</f>
        <v>#REF!</v>
      </c>
      <c r="F374" s="69">
        <f>SUM(F375+F382+F384+F386+F389+F403+F406)</f>
        <v>1204302</v>
      </c>
      <c r="G374" s="16"/>
      <c r="H374" s="16"/>
    </row>
    <row r="375" spans="1:8" ht="24">
      <c r="A375" s="23"/>
      <c r="B375" s="23" t="s">
        <v>201</v>
      </c>
      <c r="C375" s="23"/>
      <c r="D375" s="24" t="s">
        <v>202</v>
      </c>
      <c r="E375" s="67">
        <f>SUM(E376:E381)</f>
        <v>357346</v>
      </c>
      <c r="F375" s="67">
        <f>SUM(F376:F381)</f>
        <v>716000</v>
      </c>
      <c r="G375" s="16"/>
      <c r="H375" s="16"/>
    </row>
    <row r="376" spans="1:8" ht="12.75">
      <c r="A376" s="23"/>
      <c r="B376" s="23"/>
      <c r="C376" s="23" t="s">
        <v>203</v>
      </c>
      <c r="D376" s="22" t="s">
        <v>204</v>
      </c>
      <c r="E376" s="63">
        <v>338544</v>
      </c>
      <c r="F376" s="63">
        <v>691680</v>
      </c>
      <c r="G376" s="16"/>
      <c r="H376" s="16"/>
    </row>
    <row r="377" spans="1:8" ht="12.75">
      <c r="A377" s="23"/>
      <c r="B377" s="23"/>
      <c r="C377" s="23" t="s">
        <v>205</v>
      </c>
      <c r="D377" s="22" t="s">
        <v>147</v>
      </c>
      <c r="E377" s="63">
        <v>5325</v>
      </c>
      <c r="F377" s="63">
        <v>8665</v>
      </c>
      <c r="G377" s="16"/>
      <c r="H377" s="16"/>
    </row>
    <row r="378" spans="1:8" ht="12.75">
      <c r="A378" s="23"/>
      <c r="B378" s="23"/>
      <c r="C378" s="23" t="s">
        <v>190</v>
      </c>
      <c r="D378" s="22" t="s">
        <v>142</v>
      </c>
      <c r="E378" s="63">
        <v>10968</v>
      </c>
      <c r="F378" s="63">
        <v>11576</v>
      </c>
      <c r="G378" s="16"/>
      <c r="H378" s="16"/>
    </row>
    <row r="379" spans="1:8" ht="12.75">
      <c r="A379" s="23"/>
      <c r="B379" s="23"/>
      <c r="C379" s="23" t="s">
        <v>206</v>
      </c>
      <c r="D379" s="22" t="s">
        <v>143</v>
      </c>
      <c r="E379" s="63">
        <v>131</v>
      </c>
      <c r="F379" s="63">
        <v>213</v>
      </c>
      <c r="G379" s="16"/>
      <c r="H379" s="16"/>
    </row>
    <row r="380" spans="1:8" ht="12.75">
      <c r="A380" s="23"/>
      <c r="B380" s="23"/>
      <c r="C380" s="23" t="s">
        <v>191</v>
      </c>
      <c r="D380" s="22" t="s">
        <v>132</v>
      </c>
      <c r="E380" s="63">
        <v>964</v>
      </c>
      <c r="F380" s="63">
        <v>2410</v>
      </c>
      <c r="G380" s="16"/>
      <c r="H380" s="16"/>
    </row>
    <row r="381" spans="1:8" ht="12.75">
      <c r="A381" s="23"/>
      <c r="B381" s="23"/>
      <c r="C381" s="23" t="s">
        <v>140</v>
      </c>
      <c r="D381" s="22" t="s">
        <v>127</v>
      </c>
      <c r="E381" s="63">
        <v>1414</v>
      </c>
      <c r="F381" s="63">
        <v>1456</v>
      </c>
      <c r="G381" s="16"/>
      <c r="H381" s="16"/>
    </row>
    <row r="382" spans="1:8" ht="36">
      <c r="A382" s="23"/>
      <c r="B382" s="23" t="s">
        <v>207</v>
      </c>
      <c r="C382" s="23"/>
      <c r="D382" s="22" t="s">
        <v>105</v>
      </c>
      <c r="E382" s="46">
        <v>6900</v>
      </c>
      <c r="F382" s="46">
        <f>SUM(F383)</f>
        <v>6500</v>
      </c>
      <c r="G382" s="16"/>
      <c r="H382" s="16"/>
    </row>
    <row r="383" spans="1:8" ht="12.75">
      <c r="A383" s="23"/>
      <c r="B383" s="23"/>
      <c r="C383" s="23">
        <v>4130</v>
      </c>
      <c r="D383" s="22" t="s">
        <v>208</v>
      </c>
      <c r="E383" s="59">
        <v>6900</v>
      </c>
      <c r="F383" s="59">
        <v>6500</v>
      </c>
      <c r="G383" s="16"/>
      <c r="H383" s="16"/>
    </row>
    <row r="384" spans="1:8" ht="24">
      <c r="A384" s="23"/>
      <c r="B384" s="23" t="s">
        <v>209</v>
      </c>
      <c r="C384" s="23"/>
      <c r="D384" s="22" t="s">
        <v>210</v>
      </c>
      <c r="E384" s="46" t="e">
        <f>SUM(E385+#REF!)</f>
        <v>#REF!</v>
      </c>
      <c r="F384" s="46">
        <f>SUM(F385:F385)</f>
        <v>96840</v>
      </c>
      <c r="G384" s="16"/>
      <c r="H384" s="16"/>
    </row>
    <row r="385" spans="1:8" ht="12.75">
      <c r="A385" s="23"/>
      <c r="B385" s="23"/>
      <c r="C385" s="23">
        <v>3110</v>
      </c>
      <c r="D385" s="22" t="s">
        <v>204</v>
      </c>
      <c r="E385" s="59">
        <v>95634</v>
      </c>
      <c r="F385" s="59">
        <v>96840</v>
      </c>
      <c r="G385" s="16"/>
      <c r="H385" s="16"/>
    </row>
    <row r="386" spans="1:8" ht="12.75">
      <c r="A386" s="23"/>
      <c r="B386" s="23" t="s">
        <v>211</v>
      </c>
      <c r="C386" s="23"/>
      <c r="D386" s="22" t="s">
        <v>212</v>
      </c>
      <c r="E386" s="63">
        <f>SUM(E387)</f>
        <v>135990</v>
      </c>
      <c r="F386" s="59">
        <f>SUM(F387:F388)</f>
        <v>140070</v>
      </c>
      <c r="G386" s="16"/>
      <c r="H386" s="16"/>
    </row>
    <row r="387" spans="1:8" ht="12.75">
      <c r="A387" s="23"/>
      <c r="B387" s="23"/>
      <c r="C387" s="23" t="s">
        <v>203</v>
      </c>
      <c r="D387" s="22" t="s">
        <v>204</v>
      </c>
      <c r="E387" s="63">
        <v>135990</v>
      </c>
      <c r="F387" s="59">
        <v>139500</v>
      </c>
      <c r="G387" s="16"/>
      <c r="H387" s="16"/>
    </row>
    <row r="388" spans="1:8" ht="12.75">
      <c r="A388" s="23"/>
      <c r="B388" s="23"/>
      <c r="C388" s="23" t="s">
        <v>140</v>
      </c>
      <c r="D388" s="22" t="s">
        <v>127</v>
      </c>
      <c r="E388" s="63">
        <v>0</v>
      </c>
      <c r="F388" s="59">
        <v>570</v>
      </c>
      <c r="G388" s="16"/>
      <c r="H388" s="16"/>
    </row>
    <row r="389" spans="1:8" ht="12.75">
      <c r="A389" s="23"/>
      <c r="B389" s="23" t="s">
        <v>213</v>
      </c>
      <c r="C389" s="23"/>
      <c r="D389" s="22" t="s">
        <v>108</v>
      </c>
      <c r="E389" s="59">
        <f>SUM(E390:E402)</f>
        <v>173235</v>
      </c>
      <c r="F389" s="59">
        <f>SUM(F390:F402)</f>
        <v>216182</v>
      </c>
      <c r="G389" s="16"/>
      <c r="H389" s="16"/>
    </row>
    <row r="390" spans="1:8" ht="12.75">
      <c r="A390" s="23"/>
      <c r="B390" s="23"/>
      <c r="C390" s="23">
        <v>3020</v>
      </c>
      <c r="D390" s="22" t="s">
        <v>153</v>
      </c>
      <c r="E390" s="59">
        <v>170</v>
      </c>
      <c r="F390" s="59">
        <v>340</v>
      </c>
      <c r="G390" s="16"/>
      <c r="H390" s="16"/>
    </row>
    <row r="391" spans="1:8" ht="12.75">
      <c r="A391" s="23"/>
      <c r="B391" s="23"/>
      <c r="C391" s="23">
        <v>4010</v>
      </c>
      <c r="D391" s="22" t="s">
        <v>147</v>
      </c>
      <c r="E391" s="59">
        <v>117850</v>
      </c>
      <c r="F391" s="59">
        <v>151010</v>
      </c>
      <c r="G391" s="16"/>
      <c r="H391" s="16"/>
    </row>
    <row r="392" spans="1:8" ht="12.75">
      <c r="A392" s="23"/>
      <c r="B392" s="23"/>
      <c r="C392" s="23">
        <v>4040</v>
      </c>
      <c r="D392" s="22" t="s">
        <v>148</v>
      </c>
      <c r="E392" s="59">
        <v>6760</v>
      </c>
      <c r="F392" s="59">
        <v>10461</v>
      </c>
      <c r="G392" s="16"/>
      <c r="H392" s="16"/>
    </row>
    <row r="393" spans="1:8" ht="12.75">
      <c r="A393" s="23"/>
      <c r="B393" s="23"/>
      <c r="C393" s="23">
        <v>4110</v>
      </c>
      <c r="D393" s="22" t="s">
        <v>142</v>
      </c>
      <c r="E393" s="59">
        <v>22010</v>
      </c>
      <c r="F393" s="59">
        <v>24406</v>
      </c>
      <c r="G393" s="16"/>
      <c r="H393" s="16"/>
    </row>
    <row r="394" spans="1:8" ht="12.75">
      <c r="A394" s="23"/>
      <c r="B394" s="23"/>
      <c r="C394" s="23">
        <v>4120</v>
      </c>
      <c r="D394" s="22" t="s">
        <v>143</v>
      </c>
      <c r="E394" s="59">
        <v>2965</v>
      </c>
      <c r="F394" s="59">
        <v>3290</v>
      </c>
      <c r="G394" s="16"/>
      <c r="H394" s="16"/>
    </row>
    <row r="395" spans="1:8" ht="12.75">
      <c r="A395" s="23"/>
      <c r="B395" s="23"/>
      <c r="C395" s="23">
        <v>4210</v>
      </c>
      <c r="D395" s="22" t="s">
        <v>132</v>
      </c>
      <c r="E395" s="59">
        <v>5160</v>
      </c>
      <c r="F395" s="59">
        <v>5984</v>
      </c>
      <c r="G395" s="16"/>
      <c r="H395" s="16"/>
    </row>
    <row r="396" spans="1:8" ht="12.75">
      <c r="A396" s="23"/>
      <c r="B396" s="23"/>
      <c r="C396" s="23">
        <v>4260</v>
      </c>
      <c r="D396" s="22" t="s">
        <v>154</v>
      </c>
      <c r="E396" s="59">
        <v>4030</v>
      </c>
      <c r="F396" s="59">
        <v>4151</v>
      </c>
      <c r="G396" s="16"/>
      <c r="H396" s="16"/>
    </row>
    <row r="397" spans="1:8" ht="12.75">
      <c r="A397" s="23"/>
      <c r="B397" s="23"/>
      <c r="C397" s="23" t="s">
        <v>198</v>
      </c>
      <c r="D397" s="22" t="s">
        <v>199</v>
      </c>
      <c r="E397" s="59">
        <v>400</v>
      </c>
      <c r="F397" s="59">
        <v>400</v>
      </c>
      <c r="G397" s="16"/>
      <c r="H397" s="16"/>
    </row>
    <row r="398" spans="1:8" ht="12.75">
      <c r="A398" s="23"/>
      <c r="B398" s="23"/>
      <c r="C398" s="23" t="s">
        <v>214</v>
      </c>
      <c r="D398" s="22" t="s">
        <v>177</v>
      </c>
      <c r="E398" s="59">
        <v>200</v>
      </c>
      <c r="F398" s="59">
        <v>206</v>
      </c>
      <c r="G398" s="16"/>
      <c r="H398" s="16"/>
    </row>
    <row r="399" spans="1:8" ht="12.75">
      <c r="A399" s="23"/>
      <c r="B399" s="23"/>
      <c r="C399" s="23">
        <v>4300</v>
      </c>
      <c r="D399" s="22" t="s">
        <v>127</v>
      </c>
      <c r="E399" s="59">
        <v>8286</v>
      </c>
      <c r="F399" s="59">
        <v>10025</v>
      </c>
      <c r="G399" s="16"/>
      <c r="H399" s="16"/>
    </row>
    <row r="400" spans="1:8" ht="12.75">
      <c r="A400" s="23"/>
      <c r="B400" s="23"/>
      <c r="C400" s="23">
        <v>4410</v>
      </c>
      <c r="D400" s="22" t="s">
        <v>149</v>
      </c>
      <c r="E400" s="59">
        <v>1308</v>
      </c>
      <c r="F400" s="59">
        <v>1347</v>
      </c>
      <c r="G400" s="16"/>
      <c r="H400" s="16"/>
    </row>
    <row r="401" spans="1:8" ht="12.75">
      <c r="A401" s="23"/>
      <c r="B401" s="23"/>
      <c r="C401" s="23">
        <v>4430</v>
      </c>
      <c r="D401" s="22" t="s">
        <v>144</v>
      </c>
      <c r="E401" s="59">
        <v>410</v>
      </c>
      <c r="F401" s="59">
        <v>422</v>
      </c>
      <c r="G401" s="16"/>
      <c r="H401" s="16"/>
    </row>
    <row r="402" spans="1:8" ht="12.75">
      <c r="A402" s="23"/>
      <c r="B402" s="23"/>
      <c r="C402" s="23">
        <v>4440</v>
      </c>
      <c r="D402" s="24" t="s">
        <v>150</v>
      </c>
      <c r="E402" s="60">
        <v>3686</v>
      </c>
      <c r="F402" s="60">
        <v>4140</v>
      </c>
      <c r="G402" s="16"/>
      <c r="H402" s="16"/>
    </row>
    <row r="403" spans="1:8" ht="12.75">
      <c r="A403" s="23"/>
      <c r="B403" s="23" t="s">
        <v>215</v>
      </c>
      <c r="C403" s="23"/>
      <c r="D403" s="24" t="s">
        <v>216</v>
      </c>
      <c r="E403" s="68">
        <f>SUM(E404:E405)</f>
        <v>9135</v>
      </c>
      <c r="F403" s="68">
        <f>SUM(F404:F405)</f>
        <v>9542</v>
      </c>
      <c r="G403" s="16"/>
      <c r="H403" s="16"/>
    </row>
    <row r="404" spans="1:8" ht="12.75">
      <c r="A404" s="23"/>
      <c r="B404" s="23"/>
      <c r="C404" s="23">
        <v>4110</v>
      </c>
      <c r="D404" s="22" t="s">
        <v>142</v>
      </c>
      <c r="E404" s="59">
        <v>1167</v>
      </c>
      <c r="F404" s="59">
        <v>1335</v>
      </c>
      <c r="G404" s="16"/>
      <c r="H404" s="16"/>
    </row>
    <row r="405" spans="1:8" ht="12.75">
      <c r="A405" s="23"/>
      <c r="B405" s="23"/>
      <c r="C405" s="23" t="s">
        <v>173</v>
      </c>
      <c r="D405" s="22" t="s">
        <v>174</v>
      </c>
      <c r="E405" s="59">
        <v>7968</v>
      </c>
      <c r="F405" s="59">
        <v>8207</v>
      </c>
      <c r="G405" s="16"/>
      <c r="H405" s="16"/>
    </row>
    <row r="406" spans="1:8" ht="12.75">
      <c r="A406" s="23"/>
      <c r="B406" s="23" t="s">
        <v>218</v>
      </c>
      <c r="C406" s="23"/>
      <c r="D406" s="22" t="s">
        <v>16</v>
      </c>
      <c r="E406" s="59">
        <f>SUM(E407:E407)</f>
        <v>24273</v>
      </c>
      <c r="F406" s="59">
        <f>SUM(F407:F407)</f>
        <v>19168</v>
      </c>
      <c r="G406" s="16"/>
      <c r="H406" s="16"/>
    </row>
    <row r="407" spans="1:8" ht="12.75">
      <c r="A407" s="23"/>
      <c r="B407" s="23"/>
      <c r="C407" s="23">
        <v>3110</v>
      </c>
      <c r="D407" s="22" t="s">
        <v>217</v>
      </c>
      <c r="E407" s="59">
        <v>24273</v>
      </c>
      <c r="F407" s="59">
        <v>19168</v>
      </c>
      <c r="G407" s="16"/>
      <c r="H407" s="16"/>
    </row>
    <row r="408" spans="1:8" ht="12.75">
      <c r="A408" s="25">
        <v>854</v>
      </c>
      <c r="B408" s="25"/>
      <c r="C408" s="25"/>
      <c r="D408" s="19" t="s">
        <v>110</v>
      </c>
      <c r="E408" s="58">
        <f>SUM(E409+E422)</f>
        <v>198874</v>
      </c>
      <c r="F408" s="58">
        <f>SUM(F409+F422)</f>
        <v>206595</v>
      </c>
      <c r="G408" s="16"/>
      <c r="H408" s="16"/>
    </row>
    <row r="409" spans="1:8" ht="12.75">
      <c r="A409" s="23"/>
      <c r="B409" s="23">
        <v>85401</v>
      </c>
      <c r="C409" s="23"/>
      <c r="D409" s="22" t="s">
        <v>219</v>
      </c>
      <c r="E409" s="59">
        <f>SUM(E410:E421)</f>
        <v>198151</v>
      </c>
      <c r="F409" s="59">
        <f>SUM(F410:F421)</f>
        <v>206062</v>
      </c>
      <c r="G409" s="16"/>
      <c r="H409" s="16"/>
    </row>
    <row r="410" spans="1:8" ht="12.75">
      <c r="A410" s="23"/>
      <c r="B410" s="23"/>
      <c r="C410" s="23">
        <v>3020</v>
      </c>
      <c r="D410" s="22" t="s">
        <v>153</v>
      </c>
      <c r="E410" s="59">
        <v>4888</v>
      </c>
      <c r="F410" s="59">
        <v>5788</v>
      </c>
      <c r="G410" s="16"/>
      <c r="H410" s="16"/>
    </row>
    <row r="411" spans="1:8" ht="12.75">
      <c r="A411" s="23"/>
      <c r="B411" s="23"/>
      <c r="C411" s="23">
        <v>4010</v>
      </c>
      <c r="D411" s="22" t="s">
        <v>147</v>
      </c>
      <c r="E411" s="59">
        <v>121295</v>
      </c>
      <c r="F411" s="59">
        <v>140705</v>
      </c>
      <c r="G411" s="16"/>
      <c r="H411" s="16"/>
    </row>
    <row r="412" spans="1:8" ht="12.75">
      <c r="A412" s="23"/>
      <c r="B412" s="23"/>
      <c r="C412" s="23">
        <v>4040</v>
      </c>
      <c r="D412" s="22" t="s">
        <v>148</v>
      </c>
      <c r="E412" s="59">
        <v>9429</v>
      </c>
      <c r="F412" s="59">
        <v>10310</v>
      </c>
      <c r="G412" s="16"/>
      <c r="H412" s="16"/>
    </row>
    <row r="413" spans="1:8" ht="12.75">
      <c r="A413" s="23"/>
      <c r="B413" s="23"/>
      <c r="C413" s="23">
        <v>4110</v>
      </c>
      <c r="D413" s="22" t="s">
        <v>142</v>
      </c>
      <c r="E413" s="59">
        <v>24330</v>
      </c>
      <c r="F413" s="59">
        <v>28074</v>
      </c>
      <c r="G413" s="16"/>
      <c r="H413" s="16"/>
    </row>
    <row r="414" spans="1:8" ht="12.75">
      <c r="A414" s="23"/>
      <c r="B414" s="23"/>
      <c r="C414" s="23">
        <v>4120</v>
      </c>
      <c r="D414" s="22" t="s">
        <v>143</v>
      </c>
      <c r="E414" s="59">
        <v>3300</v>
      </c>
      <c r="F414" s="59">
        <v>3823</v>
      </c>
      <c r="G414" s="16"/>
      <c r="H414" s="16"/>
    </row>
    <row r="415" spans="1:8" ht="24">
      <c r="A415" s="23"/>
      <c r="B415" s="23"/>
      <c r="C415" s="23">
        <v>4140</v>
      </c>
      <c r="D415" s="22" t="s">
        <v>175</v>
      </c>
      <c r="E415" s="59">
        <v>638</v>
      </c>
      <c r="F415" s="59">
        <v>780</v>
      </c>
      <c r="G415" s="16"/>
      <c r="H415" s="16"/>
    </row>
    <row r="416" spans="1:8" ht="12.75">
      <c r="A416" s="23"/>
      <c r="B416" s="23"/>
      <c r="C416" s="23">
        <v>4210</v>
      </c>
      <c r="D416" s="22" t="s">
        <v>132</v>
      </c>
      <c r="E416" s="59">
        <v>4227</v>
      </c>
      <c r="F416" s="59">
        <v>4354</v>
      </c>
      <c r="G416" s="16"/>
      <c r="H416" s="16"/>
    </row>
    <row r="417" spans="1:8" ht="12.75">
      <c r="A417" s="23"/>
      <c r="B417" s="23"/>
      <c r="C417" s="23">
        <v>4260</v>
      </c>
      <c r="D417" s="22" t="s">
        <v>154</v>
      </c>
      <c r="E417" s="59">
        <v>1519</v>
      </c>
      <c r="F417" s="59">
        <v>1565</v>
      </c>
      <c r="G417" s="16"/>
      <c r="H417" s="16"/>
    </row>
    <row r="418" spans="1:8" ht="12.75">
      <c r="A418" s="23"/>
      <c r="B418" s="23"/>
      <c r="C418" s="23">
        <v>4270</v>
      </c>
      <c r="D418" s="22" t="s">
        <v>133</v>
      </c>
      <c r="E418" s="59">
        <v>20000</v>
      </c>
      <c r="F418" s="59">
        <v>0</v>
      </c>
      <c r="G418" s="16"/>
      <c r="H418" s="16"/>
    </row>
    <row r="419" spans="1:8" ht="12.75">
      <c r="A419" s="23"/>
      <c r="B419" s="23"/>
      <c r="C419" s="23">
        <v>4300</v>
      </c>
      <c r="D419" s="22" t="s">
        <v>127</v>
      </c>
      <c r="E419" s="59">
        <v>740</v>
      </c>
      <c r="F419" s="59">
        <v>1262</v>
      </c>
      <c r="G419" s="16"/>
      <c r="H419" s="16"/>
    </row>
    <row r="420" spans="1:8" ht="12.75">
      <c r="A420" s="23"/>
      <c r="B420" s="23"/>
      <c r="C420" s="23">
        <v>4410</v>
      </c>
      <c r="D420" s="22" t="s">
        <v>149</v>
      </c>
      <c r="E420" s="59">
        <v>1080</v>
      </c>
      <c r="F420" s="59">
        <v>1612</v>
      </c>
      <c r="G420" s="16"/>
      <c r="H420" s="16"/>
    </row>
    <row r="421" spans="1:8" ht="12.75">
      <c r="A421" s="23"/>
      <c r="B421" s="23"/>
      <c r="C421" s="23">
        <v>4440</v>
      </c>
      <c r="D421" s="22" t="s">
        <v>150</v>
      </c>
      <c r="E421" s="59">
        <v>6705</v>
      </c>
      <c r="F421" s="59">
        <v>7789</v>
      </c>
      <c r="G421" s="16"/>
      <c r="H421" s="16"/>
    </row>
    <row r="422" spans="1:8" ht="12.75">
      <c r="A422" s="23"/>
      <c r="B422" s="23">
        <v>85446</v>
      </c>
      <c r="C422" s="23"/>
      <c r="D422" s="22" t="s">
        <v>186</v>
      </c>
      <c r="E422" s="59">
        <v>723</v>
      </c>
      <c r="F422" s="59">
        <f>SUM(F423)</f>
        <v>533</v>
      </c>
      <c r="G422" s="16"/>
      <c r="H422" s="16"/>
    </row>
    <row r="423" spans="1:8" ht="12.75">
      <c r="A423" s="23"/>
      <c r="B423" s="23"/>
      <c r="C423" s="23">
        <v>3250</v>
      </c>
      <c r="D423" s="22" t="s">
        <v>188</v>
      </c>
      <c r="E423" s="59">
        <v>723</v>
      </c>
      <c r="F423" s="59">
        <v>533</v>
      </c>
      <c r="G423" s="16"/>
      <c r="H423" s="16"/>
    </row>
    <row r="424" spans="1:8" ht="12.75">
      <c r="A424" s="25">
        <v>900</v>
      </c>
      <c r="B424" s="25"/>
      <c r="C424" s="25"/>
      <c r="D424" s="19" t="s">
        <v>111</v>
      </c>
      <c r="E424" s="58">
        <f>SUM(E425+E428+E431+E434+E436+E440+E442)</f>
        <v>984388</v>
      </c>
      <c r="F424" s="58">
        <f>SUM(F425+F428+F431+F434+F436+F440+F442)</f>
        <v>1191021</v>
      </c>
      <c r="G424" s="16"/>
      <c r="H424" s="16"/>
    </row>
    <row r="425" spans="1:8" ht="12.75">
      <c r="A425" s="23"/>
      <c r="B425" s="23">
        <v>90001</v>
      </c>
      <c r="C425" s="23"/>
      <c r="D425" s="22" t="s">
        <v>220</v>
      </c>
      <c r="E425" s="59">
        <f>SUM(E426:E427)</f>
        <v>10000</v>
      </c>
      <c r="F425" s="59">
        <f>SUM(F426:F427)</f>
        <v>10000</v>
      </c>
      <c r="G425" s="16"/>
      <c r="H425" s="16"/>
    </row>
    <row r="426" spans="1:8" ht="12.75">
      <c r="A426" s="23"/>
      <c r="B426" s="23"/>
      <c r="C426" s="23" t="s">
        <v>140</v>
      </c>
      <c r="D426" s="22" t="s">
        <v>127</v>
      </c>
      <c r="E426" s="59">
        <v>5000</v>
      </c>
      <c r="F426" s="59">
        <v>5000</v>
      </c>
      <c r="G426" s="16"/>
      <c r="H426" s="16"/>
    </row>
    <row r="427" spans="1:8" ht="12.75">
      <c r="A427" s="23"/>
      <c r="B427" s="23"/>
      <c r="C427" s="23">
        <v>4430</v>
      </c>
      <c r="D427" s="22" t="s">
        <v>144</v>
      </c>
      <c r="E427" s="59">
        <v>5000</v>
      </c>
      <c r="F427" s="59">
        <v>5000</v>
      </c>
      <c r="G427" s="16"/>
      <c r="H427" s="16"/>
    </row>
    <row r="428" spans="1:8" ht="12.75">
      <c r="A428" s="23"/>
      <c r="B428" s="23">
        <v>90003</v>
      </c>
      <c r="C428" s="23"/>
      <c r="D428" s="22" t="s">
        <v>221</v>
      </c>
      <c r="E428" s="59">
        <f>SUM(E429:E430)</f>
        <v>12000</v>
      </c>
      <c r="F428" s="59">
        <f>SUM(F429:F430)</f>
        <v>12390</v>
      </c>
      <c r="G428" s="16"/>
      <c r="H428" s="16"/>
    </row>
    <row r="429" spans="1:8" ht="12.75">
      <c r="A429" s="23"/>
      <c r="B429" s="23"/>
      <c r="C429" s="23">
        <v>4210</v>
      </c>
      <c r="D429" s="22" t="s">
        <v>132</v>
      </c>
      <c r="E429" s="59">
        <v>3000</v>
      </c>
      <c r="F429" s="59">
        <v>3090</v>
      </c>
      <c r="G429" s="16"/>
      <c r="H429" s="16"/>
    </row>
    <row r="430" spans="1:8" ht="12.75">
      <c r="A430" s="23"/>
      <c r="B430" s="23"/>
      <c r="C430" s="23">
        <v>4300</v>
      </c>
      <c r="D430" s="22" t="s">
        <v>127</v>
      </c>
      <c r="E430" s="59">
        <v>9000</v>
      </c>
      <c r="F430" s="59">
        <v>9300</v>
      </c>
      <c r="G430" s="16"/>
      <c r="H430" s="16"/>
    </row>
    <row r="431" spans="1:8" ht="12.75">
      <c r="A431" s="23"/>
      <c r="B431" s="23">
        <v>90004</v>
      </c>
      <c r="C431" s="23"/>
      <c r="D431" s="22" t="s">
        <v>223</v>
      </c>
      <c r="E431" s="59">
        <f>SUM(E432:E433)</f>
        <v>3570</v>
      </c>
      <c r="F431" s="59">
        <f>SUM(F432:F433)</f>
        <v>3680</v>
      </c>
      <c r="G431" s="16"/>
      <c r="H431" s="16"/>
    </row>
    <row r="432" spans="1:8" ht="12.75">
      <c r="A432" s="23"/>
      <c r="B432" s="23"/>
      <c r="C432" s="23">
        <v>4210</v>
      </c>
      <c r="D432" s="22" t="s">
        <v>132</v>
      </c>
      <c r="E432" s="59">
        <v>2000</v>
      </c>
      <c r="F432" s="59">
        <v>2100</v>
      </c>
      <c r="G432" s="16"/>
      <c r="H432" s="16"/>
    </row>
    <row r="433" spans="1:8" ht="12.75">
      <c r="A433" s="23"/>
      <c r="B433" s="23"/>
      <c r="C433" s="23">
        <v>4300</v>
      </c>
      <c r="D433" s="22" t="s">
        <v>127</v>
      </c>
      <c r="E433" s="59">
        <v>1570</v>
      </c>
      <c r="F433" s="59">
        <v>1580</v>
      </c>
      <c r="G433" s="16"/>
      <c r="H433" s="16"/>
    </row>
    <row r="434" spans="1:8" ht="12.75">
      <c r="A434" s="23"/>
      <c r="B434" s="23">
        <v>90013</v>
      </c>
      <c r="C434" s="23"/>
      <c r="D434" s="22" t="s">
        <v>224</v>
      </c>
      <c r="E434" s="59">
        <v>6750</v>
      </c>
      <c r="F434" s="59">
        <f>SUM(F435)</f>
        <v>6750</v>
      </c>
      <c r="G434" s="16"/>
      <c r="H434" s="16"/>
    </row>
    <row r="435" spans="1:8" ht="48">
      <c r="A435" s="23"/>
      <c r="B435" s="23"/>
      <c r="C435" s="23">
        <v>6300</v>
      </c>
      <c r="D435" s="22" t="s">
        <v>222</v>
      </c>
      <c r="E435" s="46">
        <v>6750</v>
      </c>
      <c r="F435" s="46">
        <v>6750</v>
      </c>
      <c r="G435" s="16"/>
      <c r="H435" s="16"/>
    </row>
    <row r="436" spans="1:8" ht="12.75">
      <c r="A436" s="23"/>
      <c r="B436" s="23">
        <v>90015</v>
      </c>
      <c r="C436" s="23"/>
      <c r="D436" s="22" t="s">
        <v>112</v>
      </c>
      <c r="E436" s="59">
        <f>SUM(E437:E438)</f>
        <v>245378</v>
      </c>
      <c r="F436" s="59">
        <f>SUM(F437:F439)</f>
        <v>514375</v>
      </c>
      <c r="G436" s="16"/>
      <c r="H436" s="16"/>
    </row>
    <row r="437" spans="1:8" ht="12.75">
      <c r="A437" s="23"/>
      <c r="B437" s="23"/>
      <c r="C437" s="23">
        <v>4260</v>
      </c>
      <c r="D437" s="22" t="s">
        <v>154</v>
      </c>
      <c r="E437" s="59">
        <v>147951</v>
      </c>
      <c r="F437" s="59">
        <v>162600</v>
      </c>
      <c r="G437" s="16"/>
      <c r="H437" s="16"/>
    </row>
    <row r="438" spans="1:8" ht="12.75">
      <c r="A438" s="23"/>
      <c r="B438" s="23"/>
      <c r="C438" s="23">
        <v>4270</v>
      </c>
      <c r="D438" s="22" t="s">
        <v>133</v>
      </c>
      <c r="E438" s="59">
        <v>97427</v>
      </c>
      <c r="F438" s="59">
        <v>107230</v>
      </c>
      <c r="G438" s="16"/>
      <c r="H438" s="16"/>
    </row>
    <row r="439" spans="1:8" ht="12.75">
      <c r="A439" s="23"/>
      <c r="B439" s="23"/>
      <c r="C439" s="23" t="s">
        <v>178</v>
      </c>
      <c r="D439" s="22" t="s">
        <v>121</v>
      </c>
      <c r="E439" s="59">
        <v>0</v>
      </c>
      <c r="F439" s="59">
        <v>244545</v>
      </c>
      <c r="G439" s="16"/>
      <c r="H439" s="16"/>
    </row>
    <row r="440" spans="1:8" ht="12.75">
      <c r="A440" s="23"/>
      <c r="B440" s="20">
        <v>90017</v>
      </c>
      <c r="C440" s="23"/>
      <c r="D440" s="24" t="s">
        <v>225</v>
      </c>
      <c r="E440" s="59">
        <f>SUM(E441:E441)</f>
        <v>529220</v>
      </c>
      <c r="F440" s="59">
        <f>SUM(F441:F441)</f>
        <v>571076</v>
      </c>
      <c r="G440" s="16"/>
      <c r="H440" s="16"/>
    </row>
    <row r="441" spans="1:8" ht="24">
      <c r="A441" s="23"/>
      <c r="B441" s="23"/>
      <c r="C441" s="23">
        <v>2650</v>
      </c>
      <c r="D441" s="22" t="s">
        <v>226</v>
      </c>
      <c r="E441" s="46">
        <v>529220</v>
      </c>
      <c r="F441" s="46">
        <v>571076</v>
      </c>
      <c r="G441" s="16"/>
      <c r="H441" s="16"/>
    </row>
    <row r="442" spans="1:8" ht="12.75">
      <c r="A442" s="23"/>
      <c r="B442" s="23">
        <v>90095</v>
      </c>
      <c r="C442" s="23"/>
      <c r="D442" s="22" t="s">
        <v>16</v>
      </c>
      <c r="E442" s="59">
        <f>SUM(E443:E448)</f>
        <v>177470</v>
      </c>
      <c r="F442" s="59">
        <f>SUM(F443:F448)</f>
        <v>72750</v>
      </c>
      <c r="G442" s="16"/>
      <c r="H442" s="16"/>
    </row>
    <row r="443" spans="1:8" ht="12.75">
      <c r="A443" s="23"/>
      <c r="B443" s="23"/>
      <c r="C443" s="23">
        <v>4110</v>
      </c>
      <c r="D443" s="22" t="s">
        <v>142</v>
      </c>
      <c r="E443" s="59">
        <v>500</v>
      </c>
      <c r="F443" s="59">
        <v>0</v>
      </c>
      <c r="G443" s="16"/>
      <c r="H443" s="16"/>
    </row>
    <row r="444" spans="1:8" ht="12.75">
      <c r="A444" s="23"/>
      <c r="B444" s="23"/>
      <c r="C444" s="23">
        <v>4120</v>
      </c>
      <c r="D444" s="22" t="s">
        <v>143</v>
      </c>
      <c r="E444" s="59">
        <v>70</v>
      </c>
      <c r="F444" s="59">
        <v>0</v>
      </c>
      <c r="G444" s="16"/>
      <c r="H444" s="16"/>
    </row>
    <row r="445" spans="1:8" ht="12.75">
      <c r="A445" s="23"/>
      <c r="B445" s="23"/>
      <c r="C445" s="23">
        <v>4210</v>
      </c>
      <c r="D445" s="22" t="s">
        <v>132</v>
      </c>
      <c r="E445" s="59">
        <v>42300</v>
      </c>
      <c r="F445" s="59">
        <v>13000</v>
      </c>
      <c r="G445" s="16"/>
      <c r="H445" s="16"/>
    </row>
    <row r="446" spans="1:8" ht="12.75">
      <c r="A446" s="23"/>
      <c r="B446" s="23"/>
      <c r="C446" s="23">
        <v>4260</v>
      </c>
      <c r="D446" s="22" t="s">
        <v>154</v>
      </c>
      <c r="E446" s="59">
        <v>25000</v>
      </c>
      <c r="F446" s="59">
        <f>SUM(E446*1.03)</f>
        <v>25750</v>
      </c>
      <c r="G446" s="16"/>
      <c r="H446" s="16"/>
    </row>
    <row r="447" spans="1:8" ht="12.75">
      <c r="A447" s="23"/>
      <c r="B447" s="23"/>
      <c r="C447" s="23">
        <v>4270</v>
      </c>
      <c r="D447" s="22" t="s">
        <v>133</v>
      </c>
      <c r="E447" s="59">
        <v>24000</v>
      </c>
      <c r="F447" s="59">
        <v>14000</v>
      </c>
      <c r="G447" s="16"/>
      <c r="H447" s="16"/>
    </row>
    <row r="448" spans="1:8" ht="12.75">
      <c r="A448" s="23"/>
      <c r="B448" s="23"/>
      <c r="C448" s="23">
        <v>4300</v>
      </c>
      <c r="D448" s="22" t="s">
        <v>127</v>
      </c>
      <c r="E448" s="59">
        <v>85600</v>
      </c>
      <c r="F448" s="59">
        <v>20000</v>
      </c>
      <c r="G448" s="16"/>
      <c r="H448" s="16"/>
    </row>
    <row r="449" spans="1:8" ht="12.75">
      <c r="A449" s="25">
        <v>921</v>
      </c>
      <c r="B449" s="25"/>
      <c r="C449" s="25"/>
      <c r="D449" s="19" t="s">
        <v>227</v>
      </c>
      <c r="E449" s="58">
        <f>SUM(E450+E452)</f>
        <v>333280</v>
      </c>
      <c r="F449" s="58">
        <f>SUM(F450+F452)</f>
        <v>376560</v>
      </c>
      <c r="G449" s="16"/>
      <c r="H449" s="16"/>
    </row>
    <row r="450" spans="1:8" ht="12.75">
      <c r="A450" s="23"/>
      <c r="B450" s="23">
        <v>92114</v>
      </c>
      <c r="C450" s="23"/>
      <c r="D450" s="22" t="s">
        <v>228</v>
      </c>
      <c r="E450" s="59">
        <v>228640</v>
      </c>
      <c r="F450" s="59">
        <f>SUM(F451)</f>
        <v>291110</v>
      </c>
      <c r="G450" s="16"/>
      <c r="H450" s="16"/>
    </row>
    <row r="451" spans="1:8" ht="24">
      <c r="A451" s="23"/>
      <c r="B451" s="23"/>
      <c r="C451" s="23" t="s">
        <v>229</v>
      </c>
      <c r="D451" s="24" t="s">
        <v>230</v>
      </c>
      <c r="E451" s="60">
        <v>228640</v>
      </c>
      <c r="F451" s="68">
        <v>291110</v>
      </c>
      <c r="G451" s="16"/>
      <c r="H451" s="16"/>
    </row>
    <row r="452" spans="1:8" ht="12.75">
      <c r="A452" s="23"/>
      <c r="B452" s="23">
        <v>92116</v>
      </c>
      <c r="C452" s="23"/>
      <c r="D452" s="22" t="s">
        <v>231</v>
      </c>
      <c r="E452" s="59">
        <v>104640</v>
      </c>
      <c r="F452" s="59">
        <f>SUM(F453)</f>
        <v>85450</v>
      </c>
      <c r="G452" s="16"/>
      <c r="H452" s="16"/>
    </row>
    <row r="453" spans="1:8" ht="24">
      <c r="A453" s="23"/>
      <c r="B453" s="23"/>
      <c r="C453" s="23" t="s">
        <v>229</v>
      </c>
      <c r="D453" s="24" t="s">
        <v>230</v>
      </c>
      <c r="E453" s="46">
        <v>104640</v>
      </c>
      <c r="F453" s="46">
        <v>85450</v>
      </c>
      <c r="G453" s="16"/>
      <c r="H453" s="16"/>
    </row>
    <row r="454" spans="1:8" ht="12.75">
      <c r="A454" s="25">
        <v>926</v>
      </c>
      <c r="B454" s="25"/>
      <c r="C454" s="25"/>
      <c r="D454" s="19" t="s">
        <v>116</v>
      </c>
      <c r="E454" s="58">
        <f>SUM(E455+E457)</f>
        <v>473481</v>
      </c>
      <c r="F454" s="58">
        <f>SUM(F455+F457)</f>
        <v>3663842</v>
      </c>
      <c r="G454" s="16"/>
      <c r="H454" s="16"/>
    </row>
    <row r="455" spans="1:8" ht="12.75">
      <c r="A455" s="25"/>
      <c r="B455" s="23" t="s">
        <v>232</v>
      </c>
      <c r="C455" s="23"/>
      <c r="D455" s="22" t="s">
        <v>117</v>
      </c>
      <c r="E455" s="59">
        <f>SUM(E456)</f>
        <v>428821</v>
      </c>
      <c r="F455" s="59">
        <f>SUM(F456)</f>
        <v>3618144</v>
      </c>
      <c r="G455" s="16"/>
      <c r="H455" s="16"/>
    </row>
    <row r="456" spans="1:8" ht="12.75">
      <c r="A456" s="25"/>
      <c r="B456" s="23"/>
      <c r="C456" s="23" t="s">
        <v>178</v>
      </c>
      <c r="D456" s="22" t="s">
        <v>121</v>
      </c>
      <c r="E456" s="59">
        <v>428821</v>
      </c>
      <c r="F456" s="59">
        <v>3618144</v>
      </c>
      <c r="G456" s="16"/>
      <c r="H456" s="16"/>
    </row>
    <row r="457" spans="1:8" ht="12.75">
      <c r="A457" s="23"/>
      <c r="B457" s="23">
        <v>92695</v>
      </c>
      <c r="C457" s="23"/>
      <c r="D457" s="22" t="s">
        <v>16</v>
      </c>
      <c r="E457" s="59">
        <f>SUM(E459:E462)</f>
        <v>44660</v>
      </c>
      <c r="F457" s="59">
        <f>SUM(F458:F462)</f>
        <v>45698</v>
      </c>
      <c r="G457" s="16"/>
      <c r="H457" s="16"/>
    </row>
    <row r="458" spans="1:8" ht="48">
      <c r="A458" s="23"/>
      <c r="B458" s="23"/>
      <c r="C458" s="23" t="s">
        <v>138</v>
      </c>
      <c r="D458" s="22" t="s">
        <v>233</v>
      </c>
      <c r="E458" s="46">
        <v>0</v>
      </c>
      <c r="F458" s="46">
        <v>10000</v>
      </c>
      <c r="G458" s="16"/>
      <c r="H458" s="16"/>
    </row>
    <row r="459" spans="1:8" ht="12.75">
      <c r="A459" s="23"/>
      <c r="B459" s="23"/>
      <c r="C459" s="23">
        <v>4210</v>
      </c>
      <c r="D459" s="22" t="s">
        <v>132</v>
      </c>
      <c r="E459" s="59">
        <v>20400</v>
      </c>
      <c r="F459" s="59">
        <v>16012</v>
      </c>
      <c r="G459" s="16"/>
      <c r="H459" s="16"/>
    </row>
    <row r="460" spans="1:8" ht="12.75">
      <c r="A460" s="23"/>
      <c r="B460" s="23"/>
      <c r="C460" s="23">
        <v>4260</v>
      </c>
      <c r="D460" s="22" t="s">
        <v>154</v>
      </c>
      <c r="E460" s="59">
        <v>8900</v>
      </c>
      <c r="F460" s="59">
        <f>SUM(E460*1.03)</f>
        <v>9167</v>
      </c>
      <c r="G460" s="16"/>
      <c r="H460" s="16"/>
    </row>
    <row r="461" spans="1:8" ht="12.75">
      <c r="A461" s="23"/>
      <c r="B461" s="23"/>
      <c r="C461" s="23">
        <v>4300</v>
      </c>
      <c r="D461" s="22" t="s">
        <v>127</v>
      </c>
      <c r="E461" s="59">
        <v>13190</v>
      </c>
      <c r="F461" s="59">
        <v>8586</v>
      </c>
      <c r="G461" s="16"/>
      <c r="H461" s="16"/>
    </row>
    <row r="462" spans="1:8" ht="12.75">
      <c r="A462" s="23"/>
      <c r="B462" s="23"/>
      <c r="C462" s="23">
        <v>4430</v>
      </c>
      <c r="D462" s="22" t="s">
        <v>144</v>
      </c>
      <c r="E462" s="59">
        <v>2170</v>
      </c>
      <c r="F462" s="59">
        <v>1933</v>
      </c>
      <c r="G462" s="16"/>
      <c r="H462" s="16"/>
    </row>
    <row r="463" spans="1:8" ht="12.75">
      <c r="A463" s="23"/>
      <c r="B463" s="23"/>
      <c r="C463" s="23"/>
      <c r="D463" s="19" t="s">
        <v>234</v>
      </c>
      <c r="E463" s="58" t="e">
        <f>SUM(E223+E229+E237+E240+E245+E250+E280+E285+E295+E300+E303+E306+E366+E374+E408+E424+E449+E454)</f>
        <v>#REF!</v>
      </c>
      <c r="F463" s="58">
        <f>SUM(F223+F229+F237+F240+F245+F250+F280+F285+F295+F300+F303+F306+F366+F374+F408+F424+F449+F454)</f>
        <v>15784661</v>
      </c>
      <c r="G463" s="16"/>
      <c r="H463" s="16"/>
    </row>
    <row r="464" spans="1:8" ht="12.75">
      <c r="A464" s="70"/>
      <c r="B464" s="70"/>
      <c r="C464" s="70"/>
      <c r="D464" s="71"/>
      <c r="E464" s="72"/>
      <c r="F464" s="72"/>
      <c r="G464" s="16"/>
      <c r="H464" s="16"/>
    </row>
    <row r="465" spans="1:8" ht="12.75">
      <c r="A465" s="70"/>
      <c r="B465" s="70"/>
      <c r="C465" s="70"/>
      <c r="D465" s="71"/>
      <c r="E465" s="72"/>
      <c r="F465" s="72"/>
      <c r="G465" s="16"/>
      <c r="H465" s="16"/>
    </row>
    <row r="466" spans="1:8" ht="12.75">
      <c r="A466" s="30"/>
      <c r="B466" s="30"/>
      <c r="C466" s="31"/>
      <c r="D466" s="412" t="s">
        <v>253</v>
      </c>
      <c r="E466" s="413"/>
      <c r="F466" s="413"/>
      <c r="G466" s="16"/>
      <c r="H466" s="16"/>
    </row>
    <row r="467" spans="1:8" ht="12.75">
      <c r="A467" s="30"/>
      <c r="B467" s="30"/>
      <c r="C467" s="31"/>
      <c r="D467" s="34"/>
      <c r="E467" s="36"/>
      <c r="F467" s="36"/>
      <c r="G467" s="16"/>
      <c r="H467" s="16"/>
    </row>
    <row r="468" spans="1:8" ht="12.75">
      <c r="A468" s="30"/>
      <c r="B468" s="30"/>
      <c r="C468" s="31"/>
      <c r="D468" s="34"/>
      <c r="E468" s="37" t="s">
        <v>119</v>
      </c>
      <c r="F468" s="36"/>
      <c r="G468" s="16"/>
      <c r="H468" s="16"/>
    </row>
    <row r="469" spans="1:8" ht="12.75">
      <c r="A469" s="30"/>
      <c r="B469" s="30"/>
      <c r="C469" s="31"/>
      <c r="D469" s="412" t="s">
        <v>254</v>
      </c>
      <c r="E469" s="413"/>
      <c r="F469" s="413"/>
      <c r="G469" s="16"/>
      <c r="H469" s="16"/>
    </row>
    <row r="470" spans="1:8" ht="12.75">
      <c r="A470" s="50"/>
      <c r="B470" s="50"/>
      <c r="C470" s="51"/>
      <c r="D470" s="34"/>
      <c r="E470" s="36"/>
      <c r="F470" s="36"/>
      <c r="G470" s="16"/>
      <c r="H470" s="16"/>
    </row>
    <row r="471" spans="1:8" ht="12.75">
      <c r="A471" s="50"/>
      <c r="B471" s="50"/>
      <c r="C471" s="51"/>
      <c r="D471" s="34"/>
      <c r="E471" s="37" t="s">
        <v>119</v>
      </c>
      <c r="F471" s="36"/>
      <c r="G471" s="16"/>
      <c r="H471" s="16"/>
    </row>
    <row r="472" spans="1:8" ht="12.75">
      <c r="A472" s="50"/>
      <c r="B472" s="50"/>
      <c r="C472" s="51"/>
      <c r="D472" s="34"/>
      <c r="E472" s="37"/>
      <c r="F472" s="36"/>
      <c r="G472" s="16"/>
      <c r="H472" s="16"/>
    </row>
    <row r="473" spans="1:8" ht="12.75">
      <c r="A473" s="50"/>
      <c r="B473" s="50"/>
      <c r="C473" s="51"/>
      <c r="D473" s="34"/>
      <c r="E473" s="37"/>
      <c r="F473" s="36"/>
      <c r="G473" s="16"/>
      <c r="H473" s="16"/>
    </row>
    <row r="474" spans="1:8" ht="12.75">
      <c r="A474" s="50"/>
      <c r="B474" s="50"/>
      <c r="C474" s="51"/>
      <c r="D474" s="34"/>
      <c r="E474" s="37"/>
      <c r="F474" s="36"/>
      <c r="G474" s="16"/>
      <c r="H474" s="16"/>
    </row>
    <row r="475" spans="1:8" ht="12.75">
      <c r="A475" s="50"/>
      <c r="B475" s="50"/>
      <c r="C475" s="51"/>
      <c r="D475" s="34"/>
      <c r="E475" s="37"/>
      <c r="F475" s="36"/>
      <c r="G475" s="16"/>
      <c r="H475" s="16"/>
    </row>
    <row r="476" spans="1:8" ht="12.75">
      <c r="A476" s="50"/>
      <c r="B476" s="50"/>
      <c r="C476" s="51"/>
      <c r="D476" s="34"/>
      <c r="E476" s="37"/>
      <c r="F476" s="36"/>
      <c r="G476" s="16"/>
      <c r="H476" s="16"/>
    </row>
    <row r="477" spans="1:8" ht="12.75">
      <c r="A477" s="50"/>
      <c r="B477" s="50"/>
      <c r="C477" s="51"/>
      <c r="D477" s="34"/>
      <c r="E477" s="37"/>
      <c r="F477" s="36"/>
      <c r="G477" s="16"/>
      <c r="H477" s="16"/>
    </row>
    <row r="478" spans="1:8" ht="12.75">
      <c r="A478" s="50"/>
      <c r="B478" s="50"/>
      <c r="C478" s="51"/>
      <c r="D478" s="34"/>
      <c r="E478" s="37"/>
      <c r="F478" s="36"/>
      <c r="G478" s="16"/>
      <c r="H478" s="16"/>
    </row>
    <row r="479" spans="1:8" ht="12.75">
      <c r="A479" s="50"/>
      <c r="B479" s="50"/>
      <c r="C479" s="51"/>
      <c r="D479" s="34"/>
      <c r="E479" s="37"/>
      <c r="F479" s="36"/>
      <c r="G479" s="16"/>
      <c r="H479" s="16"/>
    </row>
    <row r="480" spans="1:8" ht="12.75">
      <c r="A480" s="50"/>
      <c r="B480" s="50"/>
      <c r="C480" s="51"/>
      <c r="D480" s="34"/>
      <c r="E480" s="37"/>
      <c r="F480" s="36"/>
      <c r="G480" s="16"/>
      <c r="H480" s="16"/>
    </row>
    <row r="481" spans="1:8" ht="12.75">
      <c r="A481" s="70"/>
      <c r="B481" s="70"/>
      <c r="C481" s="70"/>
      <c r="D481" s="71"/>
      <c r="E481" s="73" t="s">
        <v>235</v>
      </c>
      <c r="F481" s="73"/>
      <c r="G481" s="16"/>
      <c r="H481" s="16"/>
    </row>
    <row r="482" spans="1:8" ht="12.75">
      <c r="A482" s="70"/>
      <c r="B482" s="70"/>
      <c r="C482" s="70"/>
      <c r="D482" s="71"/>
      <c r="E482" s="73"/>
      <c r="F482" s="73"/>
      <c r="G482" s="16"/>
      <c r="H482" s="16"/>
    </row>
    <row r="483" spans="1:8" ht="12.75">
      <c r="A483" s="70"/>
      <c r="B483" s="70"/>
      <c r="C483" s="70"/>
      <c r="D483" s="71"/>
      <c r="E483" s="73"/>
      <c r="F483" s="73"/>
      <c r="G483" s="16"/>
      <c r="H483" s="16"/>
    </row>
    <row r="484" spans="1:8" ht="12.75">
      <c r="A484" s="70"/>
      <c r="B484" s="70"/>
      <c r="C484" s="70"/>
      <c r="D484" s="71"/>
      <c r="E484" s="73"/>
      <c r="F484" s="73"/>
      <c r="G484" s="16"/>
      <c r="H484" s="16"/>
    </row>
    <row r="485" spans="1:8" ht="12.75">
      <c r="A485" s="70"/>
      <c r="B485" s="70"/>
      <c r="C485" s="70"/>
      <c r="D485" s="71"/>
      <c r="E485" s="73"/>
      <c r="F485" s="73"/>
      <c r="G485" s="16"/>
      <c r="H485" s="16"/>
    </row>
    <row r="486" spans="1:8" ht="12.75">
      <c r="A486" s="70"/>
      <c r="B486" s="70"/>
      <c r="C486" s="70"/>
      <c r="D486" s="71"/>
      <c r="E486" s="73"/>
      <c r="F486" s="73"/>
      <c r="G486" s="16"/>
      <c r="H486" s="16"/>
    </row>
    <row r="487" spans="1:8" ht="12.75">
      <c r="A487" s="70"/>
      <c r="B487" s="70"/>
      <c r="C487" s="70"/>
      <c r="D487" s="71"/>
      <c r="E487" s="73"/>
      <c r="F487" s="73"/>
      <c r="G487" s="16"/>
      <c r="H487" s="16"/>
    </row>
    <row r="488" spans="1:8" ht="12.75">
      <c r="A488" s="70"/>
      <c r="B488" s="70"/>
      <c r="C488" s="70"/>
      <c r="D488" s="71"/>
      <c r="E488" s="73"/>
      <c r="F488" s="73"/>
      <c r="G488" s="16"/>
      <c r="H488" s="16"/>
    </row>
    <row r="489" spans="1:8" ht="12.75">
      <c r="A489" s="70"/>
      <c r="B489" s="70"/>
      <c r="C489" s="70"/>
      <c r="D489" s="71"/>
      <c r="E489" s="73"/>
      <c r="F489" s="73"/>
      <c r="G489" s="16"/>
      <c r="H489" s="16"/>
    </row>
    <row r="490" spans="1:8" ht="12.75">
      <c r="A490" s="70"/>
      <c r="B490" s="70"/>
      <c r="C490" s="70"/>
      <c r="D490" s="71"/>
      <c r="E490" s="73"/>
      <c r="F490" s="73"/>
      <c r="G490" s="16"/>
      <c r="H490" s="16"/>
    </row>
    <row r="491" spans="1:8" ht="12.75">
      <c r="A491" s="70"/>
      <c r="B491" s="70"/>
      <c r="C491" s="70"/>
      <c r="D491" s="71"/>
      <c r="E491" s="73"/>
      <c r="F491" s="73"/>
      <c r="G491" s="16"/>
      <c r="H491" s="16"/>
    </row>
    <row r="492" spans="1:8" ht="12.75">
      <c r="A492" s="70"/>
      <c r="B492" s="70"/>
      <c r="C492" s="70"/>
      <c r="D492" s="71"/>
      <c r="E492" s="73"/>
      <c r="F492" s="73"/>
      <c r="G492" s="16"/>
      <c r="H492" s="16"/>
    </row>
    <row r="493" spans="1:8" ht="12.75">
      <c r="A493" s="70"/>
      <c r="B493" s="70"/>
      <c r="C493" s="70"/>
      <c r="D493" s="71"/>
      <c r="E493" s="73"/>
      <c r="F493" s="73"/>
      <c r="G493" s="16"/>
      <c r="H493" s="16"/>
    </row>
    <row r="494" spans="1:8" ht="12.75">
      <c r="A494" s="70"/>
      <c r="B494" s="70"/>
      <c r="C494" s="70"/>
      <c r="D494" s="71"/>
      <c r="E494" s="73"/>
      <c r="F494" s="73"/>
      <c r="G494" s="16"/>
      <c r="H494" s="16"/>
    </row>
    <row r="495" spans="1:8" ht="12.75">
      <c r="A495" s="70"/>
      <c r="B495" s="70"/>
      <c r="C495" s="70"/>
      <c r="D495" s="71"/>
      <c r="E495" s="73"/>
      <c r="F495" s="73"/>
      <c r="G495" s="16"/>
      <c r="H495" s="16"/>
    </row>
    <row r="496" spans="1:8" ht="12.75">
      <c r="A496" s="70"/>
      <c r="B496" s="70"/>
      <c r="C496" s="70"/>
      <c r="D496" s="71"/>
      <c r="E496" s="73"/>
      <c r="F496" s="73"/>
      <c r="G496" s="16"/>
      <c r="H496" s="16"/>
    </row>
    <row r="497" spans="1:8" ht="12.75">
      <c r="A497" s="70"/>
      <c r="B497" s="70"/>
      <c r="C497" s="70"/>
      <c r="D497" s="71"/>
      <c r="E497" s="73" t="s">
        <v>0</v>
      </c>
      <c r="F497" s="73"/>
      <c r="G497" s="16"/>
      <c r="H497" s="16"/>
    </row>
    <row r="498" spans="1:8" ht="12.75">
      <c r="A498" s="70"/>
      <c r="B498" s="70"/>
      <c r="C498" s="70"/>
      <c r="D498" s="71"/>
      <c r="E498" s="73"/>
      <c r="F498" s="73"/>
      <c r="G498" s="16"/>
      <c r="H498" s="16"/>
    </row>
    <row r="499" spans="1:8" ht="12.75">
      <c r="A499" s="16"/>
      <c r="B499" s="16"/>
      <c r="C499" s="16"/>
      <c r="D499" s="414" t="s">
        <v>262</v>
      </c>
      <c r="E499" s="413"/>
      <c r="F499" s="413"/>
      <c r="G499" s="16"/>
      <c r="H499" s="16"/>
    </row>
    <row r="500" spans="1:8" ht="12.75">
      <c r="A500" s="16"/>
      <c r="B500" s="16"/>
      <c r="C500" s="16"/>
      <c r="D500" s="414" t="s">
        <v>263</v>
      </c>
      <c r="E500" s="413"/>
      <c r="F500" s="413"/>
      <c r="G500" s="16"/>
      <c r="H500" s="16"/>
    </row>
    <row r="501" spans="1:8" ht="12.75">
      <c r="A501" s="16"/>
      <c r="B501" s="16"/>
      <c r="C501" s="16"/>
      <c r="D501" s="414" t="s">
        <v>250</v>
      </c>
      <c r="E501" s="413"/>
      <c r="F501" s="413"/>
      <c r="G501" s="16"/>
      <c r="H501" s="16"/>
    </row>
    <row r="502" spans="1:8" ht="12.75">
      <c r="A502" s="16"/>
      <c r="B502" s="16"/>
      <c r="C502" s="16"/>
      <c r="D502" s="414" t="s">
        <v>251</v>
      </c>
      <c r="E502" s="413"/>
      <c r="F502" s="413"/>
      <c r="G502" s="16"/>
      <c r="H502" s="16"/>
    </row>
    <row r="503" spans="1:8" ht="12.75">
      <c r="A503" s="16"/>
      <c r="B503" s="16"/>
      <c r="C503" s="16"/>
      <c r="D503" s="38"/>
      <c r="E503" s="35"/>
      <c r="F503" s="35"/>
      <c r="G503" s="16"/>
      <c r="H503" s="16"/>
    </row>
    <row r="504" spans="1:8" ht="12.75">
      <c r="A504" s="50"/>
      <c r="B504" s="50"/>
      <c r="C504" s="51"/>
      <c r="D504" s="74"/>
      <c r="E504" s="73"/>
      <c r="F504" s="36"/>
      <c r="G504" s="16"/>
      <c r="H504" s="16"/>
    </row>
    <row r="505" spans="1:8" ht="17.25" customHeight="1">
      <c r="A505" s="40"/>
      <c r="B505" s="41" t="s">
        <v>264</v>
      </c>
      <c r="C505" s="40"/>
      <c r="D505" s="75"/>
      <c r="E505" s="42"/>
      <c r="F505" s="50"/>
      <c r="G505" s="16"/>
      <c r="H505" s="16"/>
    </row>
    <row r="506" spans="1:8" ht="17.25" customHeight="1">
      <c r="A506" s="53"/>
      <c r="B506" s="41"/>
      <c r="C506" s="40" t="s">
        <v>236</v>
      </c>
      <c r="D506" s="75"/>
      <c r="E506" s="42"/>
      <c r="F506" s="50"/>
      <c r="G506" s="16"/>
      <c r="H506" s="16"/>
    </row>
    <row r="507" spans="1:8" ht="12.75">
      <c r="A507" s="53"/>
      <c r="B507" s="41"/>
      <c r="C507" s="40"/>
      <c r="D507" s="75"/>
      <c r="E507" s="42"/>
      <c r="F507" s="50"/>
      <c r="G507" s="16"/>
      <c r="H507" s="16"/>
    </row>
    <row r="508" spans="1:8" ht="12.75">
      <c r="A508" s="53"/>
      <c r="B508" s="53"/>
      <c r="C508" s="56"/>
      <c r="D508" s="53"/>
      <c r="E508" s="76"/>
      <c r="F508" s="76"/>
      <c r="G508" s="16"/>
      <c r="H508" s="16"/>
    </row>
    <row r="509" spans="1:8" ht="24">
      <c r="A509" s="12" t="s">
        <v>1</v>
      </c>
      <c r="B509" s="13" t="s">
        <v>2</v>
      </c>
      <c r="C509" s="14" t="s">
        <v>3</v>
      </c>
      <c r="D509" s="12" t="s">
        <v>4</v>
      </c>
      <c r="E509" s="77" t="s">
        <v>245</v>
      </c>
      <c r="F509" s="15" t="s">
        <v>249</v>
      </c>
      <c r="G509" s="16"/>
      <c r="H509" s="16"/>
    </row>
    <row r="510" spans="1:8" ht="12.75">
      <c r="A510" s="18">
        <v>750</v>
      </c>
      <c r="B510" s="18"/>
      <c r="C510" s="17"/>
      <c r="D510" s="18" t="s">
        <v>34</v>
      </c>
      <c r="E510" s="58">
        <v>25750</v>
      </c>
      <c r="F510" s="58">
        <f>SUM(F511)</f>
        <v>40600</v>
      </c>
      <c r="G510" s="16"/>
      <c r="H510" s="16"/>
    </row>
    <row r="511" spans="1:8" ht="12.75">
      <c r="A511" s="20"/>
      <c r="B511" s="20">
        <v>75011</v>
      </c>
      <c r="C511" s="21"/>
      <c r="D511" s="20" t="s">
        <v>35</v>
      </c>
      <c r="E511" s="59">
        <f>SUM(E512:E519)</f>
        <v>25750</v>
      </c>
      <c r="F511" s="59">
        <f>SUM(F512:F519)</f>
        <v>40600</v>
      </c>
      <c r="G511" s="16"/>
      <c r="H511" s="16"/>
    </row>
    <row r="512" spans="1:8" ht="12.75">
      <c r="A512" s="20"/>
      <c r="B512" s="20"/>
      <c r="C512" s="21">
        <v>4010</v>
      </c>
      <c r="D512" s="20" t="s">
        <v>147</v>
      </c>
      <c r="E512" s="78">
        <v>16995</v>
      </c>
      <c r="F512" s="59">
        <v>17505</v>
      </c>
      <c r="G512" s="16"/>
      <c r="H512" s="16"/>
    </row>
    <row r="513" spans="1:8" ht="12.75">
      <c r="A513" s="20"/>
      <c r="B513" s="20"/>
      <c r="C513" s="21">
        <v>4040</v>
      </c>
      <c r="D513" s="20" t="s">
        <v>148</v>
      </c>
      <c r="E513" s="59">
        <v>1403</v>
      </c>
      <c r="F513" s="59">
        <v>1446</v>
      </c>
      <c r="G513" s="16"/>
      <c r="H513" s="16"/>
    </row>
    <row r="514" spans="1:8" ht="12.75">
      <c r="A514" s="20"/>
      <c r="B514" s="20"/>
      <c r="C514" s="21">
        <v>4110</v>
      </c>
      <c r="D514" s="20" t="s">
        <v>142</v>
      </c>
      <c r="E514" s="59">
        <v>3170</v>
      </c>
      <c r="F514" s="59">
        <v>3265</v>
      </c>
      <c r="G514" s="16"/>
      <c r="H514" s="16"/>
    </row>
    <row r="515" spans="1:8" ht="12.75">
      <c r="A515" s="20"/>
      <c r="B515" s="20"/>
      <c r="C515" s="21">
        <v>4120</v>
      </c>
      <c r="D515" s="20" t="s">
        <v>143</v>
      </c>
      <c r="E515" s="59">
        <v>451</v>
      </c>
      <c r="F515" s="59">
        <v>464</v>
      </c>
      <c r="G515" s="16"/>
      <c r="H515" s="16"/>
    </row>
    <row r="516" spans="1:8" ht="12.75">
      <c r="A516" s="20"/>
      <c r="B516" s="20"/>
      <c r="C516" s="21">
        <v>4210</v>
      </c>
      <c r="D516" s="20" t="s">
        <v>132</v>
      </c>
      <c r="E516" s="59">
        <v>1230</v>
      </c>
      <c r="F516" s="59">
        <v>5000</v>
      </c>
      <c r="G516" s="16"/>
      <c r="H516" s="16"/>
    </row>
    <row r="517" spans="1:8" ht="12.75">
      <c r="A517" s="20"/>
      <c r="B517" s="20"/>
      <c r="C517" s="21">
        <v>4300</v>
      </c>
      <c r="D517" s="20" t="s">
        <v>127</v>
      </c>
      <c r="E517" s="59">
        <v>1490</v>
      </c>
      <c r="F517" s="20">
        <v>10700</v>
      </c>
      <c r="G517" s="16"/>
      <c r="H517" s="16"/>
    </row>
    <row r="518" spans="1:8" ht="12.75">
      <c r="A518" s="20"/>
      <c r="B518" s="20"/>
      <c r="C518" s="21">
        <v>4410</v>
      </c>
      <c r="D518" s="20" t="s">
        <v>149</v>
      </c>
      <c r="E518" s="59">
        <v>315</v>
      </c>
      <c r="F518" s="59">
        <v>1500</v>
      </c>
      <c r="G518" s="16"/>
      <c r="H518" s="16"/>
    </row>
    <row r="519" spans="1:8" ht="12.75">
      <c r="A519" s="20"/>
      <c r="B519" s="20"/>
      <c r="C519" s="21">
        <v>4440</v>
      </c>
      <c r="D519" s="20" t="s">
        <v>150</v>
      </c>
      <c r="E519" s="59">
        <v>696</v>
      </c>
      <c r="F519" s="59">
        <v>720</v>
      </c>
      <c r="G519" s="16"/>
      <c r="H519" s="16"/>
    </row>
    <row r="520" spans="1:8" ht="24">
      <c r="A520" s="27">
        <v>751</v>
      </c>
      <c r="B520" s="27"/>
      <c r="C520" s="17"/>
      <c r="D520" s="19" t="s">
        <v>43</v>
      </c>
      <c r="E520" s="44" t="e">
        <f>SUM(E521+#REF!)</f>
        <v>#REF!</v>
      </c>
      <c r="F520" s="44">
        <f>SUM(F521)</f>
        <v>744</v>
      </c>
      <c r="G520" s="16"/>
      <c r="H520" s="16"/>
    </row>
    <row r="521" spans="1:8" ht="24">
      <c r="A521" s="28"/>
      <c r="B521" s="28">
        <v>75101</v>
      </c>
      <c r="C521" s="21"/>
      <c r="D521" s="22" t="s">
        <v>246</v>
      </c>
      <c r="E521" s="59">
        <f>SUM(E522:E523)</f>
        <v>707</v>
      </c>
      <c r="F521" s="59">
        <f>SUM(F522:F523)</f>
        <v>744</v>
      </c>
      <c r="G521" s="16"/>
      <c r="H521" s="16"/>
    </row>
    <row r="522" spans="1:8" ht="12.75">
      <c r="A522" s="20"/>
      <c r="B522" s="20"/>
      <c r="C522" s="21">
        <v>4210</v>
      </c>
      <c r="D522" s="20" t="s">
        <v>132</v>
      </c>
      <c r="E522" s="59">
        <v>100</v>
      </c>
      <c r="F522" s="79">
        <v>100</v>
      </c>
      <c r="G522" s="16"/>
      <c r="H522" s="16"/>
    </row>
    <row r="523" spans="1:8" ht="12.75">
      <c r="A523" s="20"/>
      <c r="B523" s="20"/>
      <c r="C523" s="21">
        <v>4300</v>
      </c>
      <c r="D523" s="20" t="s">
        <v>127</v>
      </c>
      <c r="E523" s="59">
        <v>607</v>
      </c>
      <c r="F523" s="59">
        <v>644</v>
      </c>
      <c r="G523" s="16"/>
      <c r="H523" s="16"/>
    </row>
    <row r="524" spans="1:8" ht="12.75">
      <c r="A524" s="18">
        <v>754</v>
      </c>
      <c r="B524" s="18"/>
      <c r="C524" s="17"/>
      <c r="D524" s="19" t="s">
        <v>46</v>
      </c>
      <c r="E524" s="58">
        <f>SUM(E525)</f>
        <v>2500</v>
      </c>
      <c r="F524" s="58">
        <f>SUM(F525)</f>
        <v>400</v>
      </c>
      <c r="G524" s="16"/>
      <c r="H524" s="16"/>
    </row>
    <row r="525" spans="1:8" ht="12.75">
      <c r="A525" s="20"/>
      <c r="B525" s="20">
        <v>75414</v>
      </c>
      <c r="C525" s="21"/>
      <c r="D525" s="20" t="s">
        <v>47</v>
      </c>
      <c r="E525" s="59">
        <v>2500</v>
      </c>
      <c r="F525" s="59">
        <f>SUM(F526)</f>
        <v>400</v>
      </c>
      <c r="G525" s="16"/>
      <c r="H525" s="16"/>
    </row>
    <row r="526" spans="1:8" ht="12.75">
      <c r="A526" s="20"/>
      <c r="B526" s="20"/>
      <c r="C526" s="21">
        <v>4210</v>
      </c>
      <c r="D526" s="20" t="s">
        <v>132</v>
      </c>
      <c r="E526" s="59">
        <v>2500</v>
      </c>
      <c r="F526" s="59">
        <v>400</v>
      </c>
      <c r="G526" s="16"/>
      <c r="H526" s="16"/>
    </row>
    <row r="527" spans="1:8" ht="12.75">
      <c r="A527" s="18">
        <v>852</v>
      </c>
      <c r="B527" s="18"/>
      <c r="C527" s="17"/>
      <c r="D527" s="18" t="s">
        <v>103</v>
      </c>
      <c r="E527" s="58" t="e">
        <f>SUM(E528+E535+E537+#REF!+#REF!+#REF!)</f>
        <v>#REF!</v>
      </c>
      <c r="F527" s="58">
        <f>SUM(F528+F535+F537)</f>
        <v>738300</v>
      </c>
      <c r="G527" s="16"/>
      <c r="H527" s="16"/>
    </row>
    <row r="528" spans="1:8" ht="24">
      <c r="A528" s="20"/>
      <c r="B528" s="28">
        <v>85212</v>
      </c>
      <c r="C528" s="21"/>
      <c r="D528" s="24" t="s">
        <v>104</v>
      </c>
      <c r="E528" s="46">
        <f>SUM(E529:E534)</f>
        <v>357346</v>
      </c>
      <c r="F528" s="46">
        <f>SUM(F529:F534)</f>
        <v>716000</v>
      </c>
      <c r="G528" s="16"/>
      <c r="H528" s="16"/>
    </row>
    <row r="529" spans="1:8" ht="12.75">
      <c r="A529" s="20"/>
      <c r="B529" s="20"/>
      <c r="C529" s="21" t="s">
        <v>203</v>
      </c>
      <c r="D529" s="22" t="s">
        <v>204</v>
      </c>
      <c r="E529" s="59">
        <v>338544</v>
      </c>
      <c r="F529" s="59">
        <v>691680</v>
      </c>
      <c r="G529" s="16"/>
      <c r="H529" s="16"/>
    </row>
    <row r="530" spans="1:8" ht="12.75">
      <c r="A530" s="20"/>
      <c r="B530" s="20"/>
      <c r="C530" s="21" t="s">
        <v>205</v>
      </c>
      <c r="D530" s="22" t="s">
        <v>147</v>
      </c>
      <c r="E530" s="59">
        <v>5325</v>
      </c>
      <c r="F530" s="59">
        <v>8665</v>
      </c>
      <c r="G530" s="16"/>
      <c r="H530" s="16"/>
    </row>
    <row r="531" spans="1:8" ht="12.75">
      <c r="A531" s="20"/>
      <c r="B531" s="20"/>
      <c r="C531" s="21" t="s">
        <v>190</v>
      </c>
      <c r="D531" s="22" t="s">
        <v>142</v>
      </c>
      <c r="E531" s="59">
        <v>10968</v>
      </c>
      <c r="F531" s="59">
        <v>11576</v>
      </c>
      <c r="G531" s="16"/>
      <c r="H531" s="16"/>
    </row>
    <row r="532" spans="1:8" ht="12.75">
      <c r="A532" s="20"/>
      <c r="B532" s="20"/>
      <c r="C532" s="21" t="s">
        <v>206</v>
      </c>
      <c r="D532" s="22" t="s">
        <v>143</v>
      </c>
      <c r="E532" s="59">
        <v>131</v>
      </c>
      <c r="F532" s="59">
        <v>213</v>
      </c>
      <c r="G532" s="16"/>
      <c r="H532" s="16"/>
    </row>
    <row r="533" spans="1:8" ht="12.75">
      <c r="A533" s="20"/>
      <c r="B533" s="20"/>
      <c r="C533" s="21" t="s">
        <v>191</v>
      </c>
      <c r="D533" s="22" t="s">
        <v>132</v>
      </c>
      <c r="E533" s="59">
        <v>964</v>
      </c>
      <c r="F533" s="59">
        <v>2410</v>
      </c>
      <c r="G533" s="16"/>
      <c r="H533" s="16"/>
    </row>
    <row r="534" spans="1:8" ht="12.75">
      <c r="A534" s="20"/>
      <c r="B534" s="20"/>
      <c r="C534" s="21" t="s">
        <v>140</v>
      </c>
      <c r="D534" s="22" t="s">
        <v>127</v>
      </c>
      <c r="E534" s="59">
        <v>1414</v>
      </c>
      <c r="F534" s="59">
        <v>1456</v>
      </c>
      <c r="G534" s="16"/>
      <c r="H534" s="16"/>
    </row>
    <row r="535" spans="1:8" ht="36">
      <c r="A535" s="20"/>
      <c r="B535" s="28">
        <v>85213</v>
      </c>
      <c r="C535" s="21"/>
      <c r="D535" s="22" t="s">
        <v>105</v>
      </c>
      <c r="E535" s="46">
        <v>6900</v>
      </c>
      <c r="F535" s="46">
        <f>SUM(F536)</f>
        <v>6500</v>
      </c>
      <c r="G535" s="16"/>
      <c r="H535" s="16"/>
    </row>
    <row r="536" spans="1:8" ht="12.75">
      <c r="A536" s="20"/>
      <c r="B536" s="28"/>
      <c r="C536" s="21" t="s">
        <v>247</v>
      </c>
      <c r="D536" s="22" t="s">
        <v>208</v>
      </c>
      <c r="E536" s="59">
        <v>6900</v>
      </c>
      <c r="F536" s="59">
        <v>6500</v>
      </c>
      <c r="G536" s="16"/>
      <c r="H536" s="16"/>
    </row>
    <row r="537" spans="1:8" ht="24">
      <c r="A537" s="20"/>
      <c r="B537" s="28">
        <v>85214</v>
      </c>
      <c r="C537" s="21"/>
      <c r="D537" s="22" t="s">
        <v>210</v>
      </c>
      <c r="E537" s="59">
        <f>SUM(E538:E538)</f>
        <v>33425</v>
      </c>
      <c r="F537" s="59">
        <f>SUM(F538:F538)</f>
        <v>15800</v>
      </c>
      <c r="G537" s="16"/>
      <c r="H537" s="16"/>
    </row>
    <row r="538" spans="1:8" ht="12.75">
      <c r="A538" s="20"/>
      <c r="B538" s="20"/>
      <c r="C538" s="21">
        <v>3110</v>
      </c>
      <c r="D538" s="20" t="s">
        <v>204</v>
      </c>
      <c r="E538" s="59">
        <v>33425</v>
      </c>
      <c r="F538" s="59">
        <v>15800</v>
      </c>
      <c r="G538" s="16"/>
      <c r="H538" s="16"/>
    </row>
    <row r="539" spans="1:8" ht="12.75">
      <c r="A539" s="20"/>
      <c r="B539" s="20"/>
      <c r="C539" s="21"/>
      <c r="D539" s="18" t="s">
        <v>248</v>
      </c>
      <c r="E539" s="58" t="e">
        <f>SUM(E510+E520+E524+E527)</f>
        <v>#REF!</v>
      </c>
      <c r="F539" s="58">
        <f>SUM(F510+F520+F524+F527)</f>
        <v>780044</v>
      </c>
      <c r="G539" s="16"/>
      <c r="H539" s="16"/>
    </row>
    <row r="540" spans="1:8" ht="12.75">
      <c r="A540" s="53"/>
      <c r="B540" s="53"/>
      <c r="C540" s="56"/>
      <c r="D540" s="73"/>
      <c r="E540" s="72"/>
      <c r="F540" s="72"/>
      <c r="G540" s="16"/>
      <c r="H540" s="16"/>
    </row>
    <row r="541" spans="1:8" ht="12.75">
      <c r="A541" s="53"/>
      <c r="B541" s="53"/>
      <c r="C541" s="53"/>
      <c r="D541" s="53"/>
      <c r="E541" s="53"/>
      <c r="F541" s="53"/>
      <c r="G541" s="16"/>
      <c r="H541" s="16"/>
    </row>
    <row r="542" spans="1:8" ht="12.75">
      <c r="A542" s="30"/>
      <c r="B542" s="30"/>
      <c r="C542" s="31"/>
      <c r="D542" s="412" t="s">
        <v>253</v>
      </c>
      <c r="E542" s="413"/>
      <c r="F542" s="413"/>
      <c r="G542" s="16"/>
      <c r="H542" s="16"/>
    </row>
    <row r="543" spans="1:9" ht="12.75">
      <c r="A543" s="30"/>
      <c r="B543" s="30"/>
      <c r="C543" s="31"/>
      <c r="D543" s="34"/>
      <c r="E543" s="36"/>
      <c r="F543" s="36"/>
      <c r="G543" s="16"/>
      <c r="I543" s="16"/>
    </row>
    <row r="544" spans="1:8" ht="12.75">
      <c r="A544" s="30"/>
      <c r="B544" s="30"/>
      <c r="C544" s="31"/>
      <c r="D544" s="34"/>
      <c r="E544" s="37" t="s">
        <v>119</v>
      </c>
      <c r="F544" s="36"/>
      <c r="G544" s="16"/>
      <c r="H544" s="16"/>
    </row>
    <row r="545" spans="1:8" ht="12.75">
      <c r="A545" s="30"/>
      <c r="B545" s="30"/>
      <c r="C545" s="31"/>
      <c r="D545" s="412" t="s">
        <v>254</v>
      </c>
      <c r="E545" s="413"/>
      <c r="F545" s="413"/>
      <c r="G545" s="16"/>
      <c r="H545" s="16"/>
    </row>
    <row r="546" spans="1:9" ht="12.75">
      <c r="A546" s="50"/>
      <c r="B546" s="50"/>
      <c r="C546" s="51"/>
      <c r="D546" s="34"/>
      <c r="E546" s="37" t="s">
        <v>119</v>
      </c>
      <c r="F546" s="36"/>
      <c r="G546" s="16"/>
      <c r="I546" s="16"/>
    </row>
    <row r="547" spans="1:8" ht="12.75">
      <c r="A547" s="53"/>
      <c r="B547" s="53"/>
      <c r="C547" s="53"/>
      <c r="D547" s="53"/>
      <c r="E547" s="53"/>
      <c r="F547" s="53"/>
      <c r="G547" s="16"/>
      <c r="H547" s="16"/>
    </row>
    <row r="548" spans="1:8" ht="12.75">
      <c r="A548" s="53"/>
      <c r="B548" s="53"/>
      <c r="C548" s="53"/>
      <c r="D548" s="53"/>
      <c r="E548" s="53"/>
      <c r="F548" s="53"/>
      <c r="G548" s="16"/>
      <c r="H548" s="16"/>
    </row>
    <row r="549" spans="1:8" ht="12.75">
      <c r="A549" s="53"/>
      <c r="B549" s="53"/>
      <c r="C549" s="53"/>
      <c r="D549" s="53"/>
      <c r="E549" s="53"/>
      <c r="F549" s="53"/>
      <c r="G549" s="16"/>
      <c r="H549" s="16"/>
    </row>
    <row r="550" spans="1:8" ht="12.75">
      <c r="A550" s="53"/>
      <c r="B550" s="53"/>
      <c r="C550" s="53"/>
      <c r="D550" s="53"/>
      <c r="E550" s="53"/>
      <c r="F550" s="53"/>
      <c r="G550" s="16"/>
      <c r="H550" s="16"/>
    </row>
    <row r="551" spans="1:8" ht="12.75">
      <c r="A551" s="53"/>
      <c r="B551" s="53"/>
      <c r="C551" s="53"/>
      <c r="D551" s="53"/>
      <c r="E551" s="53"/>
      <c r="F551" s="53"/>
      <c r="G551" s="16"/>
      <c r="H551" s="16"/>
    </row>
    <row r="552" spans="1:8" ht="12.75">
      <c r="A552" s="53"/>
      <c r="B552" s="53"/>
      <c r="C552" s="53"/>
      <c r="D552" s="53"/>
      <c r="E552" s="53"/>
      <c r="F552" s="53"/>
      <c r="G552" s="16"/>
      <c r="H552" s="16"/>
    </row>
    <row r="553" spans="1:8" ht="12.75">
      <c r="A553" s="53"/>
      <c r="B553" s="53"/>
      <c r="C553" s="53"/>
      <c r="D553" s="53"/>
      <c r="E553" s="53"/>
      <c r="F553" s="53"/>
      <c r="G553" s="16"/>
      <c r="H553" s="16"/>
    </row>
    <row r="554" spans="1:8" ht="12.75">
      <c r="A554" s="53"/>
      <c r="B554" s="53"/>
      <c r="C554" s="53"/>
      <c r="D554" s="53"/>
      <c r="E554" s="53"/>
      <c r="F554" s="53"/>
      <c r="G554" s="16"/>
      <c r="H554" s="16"/>
    </row>
    <row r="555" spans="1:8" ht="12.75">
      <c r="A555" s="53"/>
      <c r="B555" s="53"/>
      <c r="C555" s="53"/>
      <c r="D555" s="53"/>
      <c r="E555" s="53"/>
      <c r="F555" s="53"/>
      <c r="G555" s="16"/>
      <c r="H555" s="16"/>
    </row>
    <row r="556" spans="1:8" ht="12.75">
      <c r="A556" s="53"/>
      <c r="B556" s="53"/>
      <c r="C556" s="53"/>
      <c r="D556" s="53"/>
      <c r="E556" s="53"/>
      <c r="F556" s="53"/>
      <c r="G556" s="16"/>
      <c r="H556" s="16"/>
    </row>
    <row r="557" spans="1:8" ht="12.75">
      <c r="A557" s="53"/>
      <c r="B557" s="53"/>
      <c r="C557" s="53"/>
      <c r="D557" s="53"/>
      <c r="E557" s="53"/>
      <c r="F557" s="53"/>
      <c r="G557" s="16"/>
      <c r="H557" s="16"/>
    </row>
    <row r="558" spans="1:8" ht="12.75">
      <c r="A558" s="53"/>
      <c r="B558" s="53"/>
      <c r="C558" s="53"/>
      <c r="D558" s="53"/>
      <c r="E558" s="53"/>
      <c r="F558" s="53"/>
      <c r="G558" s="16"/>
      <c r="H558" s="16"/>
    </row>
    <row r="559" spans="1:8" ht="12.75">
      <c r="A559" s="53"/>
      <c r="B559" s="53"/>
      <c r="C559" s="53"/>
      <c r="D559" s="53"/>
      <c r="E559" s="53"/>
      <c r="F559" s="53"/>
      <c r="G559" s="16"/>
      <c r="H559" s="16"/>
    </row>
    <row r="560" spans="1:8" ht="12.75">
      <c r="A560" s="53"/>
      <c r="B560" s="53"/>
      <c r="C560" s="53"/>
      <c r="D560" s="53"/>
      <c r="E560" s="53"/>
      <c r="F560" s="53"/>
      <c r="G560" s="16"/>
      <c r="H560" s="16"/>
    </row>
    <row r="561" spans="1:8" ht="12.75">
      <c r="A561" s="53"/>
      <c r="B561" s="53"/>
      <c r="C561" s="53"/>
      <c r="D561" s="53"/>
      <c r="E561" s="53"/>
      <c r="F561" s="53"/>
      <c r="G561" s="16"/>
      <c r="H561" s="16"/>
    </row>
    <row r="562" spans="1:8" ht="12.75">
      <c r="A562" s="53"/>
      <c r="B562" s="53"/>
      <c r="C562" s="53"/>
      <c r="D562" s="53"/>
      <c r="E562" s="53"/>
      <c r="F562" s="53"/>
      <c r="G562" s="16"/>
      <c r="H562" s="16"/>
    </row>
    <row r="563" spans="1:8" ht="12.75">
      <c r="A563" s="53"/>
      <c r="B563" s="53"/>
      <c r="C563" s="53"/>
      <c r="D563" s="53"/>
      <c r="E563" s="53"/>
      <c r="F563" s="53"/>
      <c r="G563" s="16"/>
      <c r="H563" s="16"/>
    </row>
    <row r="564" spans="1:8" ht="12.75">
      <c r="A564" s="53"/>
      <c r="B564" s="53"/>
      <c r="C564" s="53"/>
      <c r="D564" s="53"/>
      <c r="E564" s="53"/>
      <c r="F564" s="53"/>
      <c r="G564" s="16"/>
      <c r="H564" s="16"/>
    </row>
    <row r="565" spans="1:8" ht="12.75">
      <c r="A565" s="53"/>
      <c r="B565" s="53"/>
      <c r="C565" s="53"/>
      <c r="D565" s="53"/>
      <c r="E565" s="53"/>
      <c r="F565" s="53"/>
      <c r="G565" s="16"/>
      <c r="H565" s="16"/>
    </row>
    <row r="566" spans="1:8" ht="12.75">
      <c r="A566" s="53"/>
      <c r="B566" s="53"/>
      <c r="C566" s="53"/>
      <c r="D566" s="53"/>
      <c r="E566" s="53"/>
      <c r="F566" s="53"/>
      <c r="G566" s="16"/>
      <c r="H566" s="16"/>
    </row>
    <row r="567" spans="1:8" ht="12.75">
      <c r="A567" s="53"/>
      <c r="B567" s="53"/>
      <c r="C567" s="53"/>
      <c r="D567" s="53"/>
      <c r="E567" s="53"/>
      <c r="F567" s="53"/>
      <c r="G567" s="16"/>
      <c r="H567" s="16"/>
    </row>
    <row r="568" spans="1:8" ht="12.75">
      <c r="A568" s="53"/>
      <c r="B568" s="53"/>
      <c r="C568" s="53"/>
      <c r="D568" s="53"/>
      <c r="E568" s="53"/>
      <c r="F568" s="53"/>
      <c r="G568" s="16"/>
      <c r="H568" s="16"/>
    </row>
    <row r="569" spans="1:8" ht="12.75">
      <c r="A569" s="53"/>
      <c r="B569" s="53"/>
      <c r="C569" s="53"/>
      <c r="D569" s="53"/>
      <c r="E569" s="53"/>
      <c r="F569" s="53"/>
      <c r="G569" s="16"/>
      <c r="H569" s="16"/>
    </row>
    <row r="570" spans="1:8" ht="12.75">
      <c r="A570" s="53"/>
      <c r="B570" s="53"/>
      <c r="C570" s="53"/>
      <c r="D570" s="53"/>
      <c r="E570" s="53"/>
      <c r="F570" s="53"/>
      <c r="G570" s="16"/>
      <c r="H570" s="16"/>
    </row>
    <row r="571" spans="1:8" ht="12.75">
      <c r="A571" s="53"/>
      <c r="B571" s="53"/>
      <c r="C571" s="53"/>
      <c r="D571" s="53"/>
      <c r="E571" s="53"/>
      <c r="F571" s="53"/>
      <c r="G571" s="16"/>
      <c r="H571" s="16"/>
    </row>
    <row r="572" spans="1:8" ht="12.75">
      <c r="A572" s="53"/>
      <c r="B572" s="53"/>
      <c r="C572" s="53"/>
      <c r="D572" s="53"/>
      <c r="E572" s="53"/>
      <c r="F572" s="53"/>
      <c r="G572" s="16"/>
      <c r="H572" s="16"/>
    </row>
    <row r="573" spans="1:8" ht="12.75">
      <c r="A573" s="53"/>
      <c r="B573" s="53"/>
      <c r="C573" s="53"/>
      <c r="D573" s="53"/>
      <c r="E573" s="53"/>
      <c r="F573" s="53"/>
      <c r="G573" s="16"/>
      <c r="H573" s="16"/>
    </row>
    <row r="574" spans="1:8" ht="12.75">
      <c r="A574" s="53"/>
      <c r="B574" s="53"/>
      <c r="C574" s="53"/>
      <c r="D574" s="53"/>
      <c r="E574" s="53"/>
      <c r="F574" s="53"/>
      <c r="G574" s="16"/>
      <c r="H574" s="16"/>
    </row>
    <row r="575" spans="1:8" ht="12.75">
      <c r="A575" s="53"/>
      <c r="B575" s="53"/>
      <c r="C575" s="53"/>
      <c r="D575" s="53"/>
      <c r="E575" s="53"/>
      <c r="F575" s="53"/>
      <c r="G575" s="16"/>
      <c r="H575" s="16"/>
    </row>
    <row r="576" spans="1:8" ht="12.75">
      <c r="A576" s="53"/>
      <c r="B576" s="53"/>
      <c r="C576" s="53"/>
      <c r="D576" s="53"/>
      <c r="E576" s="53"/>
      <c r="F576" s="53"/>
      <c r="G576" s="16"/>
      <c r="H576" s="16"/>
    </row>
    <row r="577" spans="1:8" ht="12.75">
      <c r="A577" s="53"/>
      <c r="B577" s="53"/>
      <c r="C577" s="53"/>
      <c r="D577" s="53"/>
      <c r="E577" s="53"/>
      <c r="F577" s="53"/>
      <c r="G577" s="16"/>
      <c r="H577" s="16"/>
    </row>
    <row r="578" spans="1:8" ht="12.75">
      <c r="A578" s="53"/>
      <c r="B578" s="53"/>
      <c r="C578" s="53"/>
      <c r="D578" s="53"/>
      <c r="E578" s="53"/>
      <c r="F578" s="53"/>
      <c r="G578" s="16"/>
      <c r="H578" s="16"/>
    </row>
    <row r="579" spans="1:8" ht="12.75">
      <c r="A579" s="53"/>
      <c r="B579" s="53"/>
      <c r="C579" s="53"/>
      <c r="D579" s="53"/>
      <c r="E579" s="53"/>
      <c r="F579" s="53"/>
      <c r="G579" s="16"/>
      <c r="H579" s="16"/>
    </row>
    <row r="580" spans="1:8" ht="12.75">
      <c r="A580" s="53"/>
      <c r="B580" s="53"/>
      <c r="C580" s="53"/>
      <c r="D580" s="53"/>
      <c r="E580" s="53"/>
      <c r="F580" s="53"/>
      <c r="G580" s="16"/>
      <c r="H580" s="16"/>
    </row>
    <row r="581" spans="1:8" ht="12.75">
      <c r="A581" s="53"/>
      <c r="B581" s="53"/>
      <c r="C581" s="53"/>
      <c r="D581" s="53"/>
      <c r="E581" s="53"/>
      <c r="F581" s="53"/>
      <c r="G581" s="16"/>
      <c r="H581" s="16"/>
    </row>
    <row r="582" spans="1:8" ht="12.75">
      <c r="A582" s="53"/>
      <c r="B582" s="53"/>
      <c r="C582" s="53"/>
      <c r="D582" s="53"/>
      <c r="E582" s="53"/>
      <c r="F582" s="53"/>
      <c r="G582" s="16"/>
      <c r="H582" s="16"/>
    </row>
    <row r="583" spans="1:8" ht="12.75">
      <c r="A583" s="53"/>
      <c r="B583" s="53"/>
      <c r="C583" s="53"/>
      <c r="D583" s="53"/>
      <c r="E583" s="53"/>
      <c r="F583" s="53"/>
      <c r="G583" s="16"/>
      <c r="H583" s="16"/>
    </row>
    <row r="584" spans="1:8" ht="12.75">
      <c r="A584" s="53"/>
      <c r="B584" s="53"/>
      <c r="C584" s="53"/>
      <c r="D584" s="53"/>
      <c r="E584" s="53"/>
      <c r="F584" s="53"/>
      <c r="G584" s="16"/>
      <c r="H584" s="16"/>
    </row>
    <row r="585" spans="1:8" ht="12.75">
      <c r="A585" s="53"/>
      <c r="B585" s="53"/>
      <c r="C585" s="53"/>
      <c r="D585" s="53"/>
      <c r="E585" s="53"/>
      <c r="F585" s="53"/>
      <c r="G585" s="16"/>
      <c r="H585" s="16"/>
    </row>
    <row r="586" spans="1:8" ht="12.75">
      <c r="A586" s="53"/>
      <c r="B586" s="53"/>
      <c r="C586" s="53"/>
      <c r="D586" s="53"/>
      <c r="E586" s="53"/>
      <c r="F586" s="53"/>
      <c r="G586" s="16"/>
      <c r="H586" s="16"/>
    </row>
    <row r="587" spans="1:8" ht="12.75">
      <c r="A587" s="53"/>
      <c r="B587" s="53"/>
      <c r="C587" s="53"/>
      <c r="D587" s="53"/>
      <c r="E587" s="53"/>
      <c r="F587" s="53"/>
      <c r="G587" s="16"/>
      <c r="H587" s="16"/>
    </row>
    <row r="588" spans="1:8" ht="12.75">
      <c r="A588" s="53"/>
      <c r="B588" s="53"/>
      <c r="C588" s="53"/>
      <c r="D588" s="53"/>
      <c r="E588" s="53"/>
      <c r="F588" s="53"/>
      <c r="G588" s="16"/>
      <c r="H588" s="16"/>
    </row>
    <row r="589" spans="1:8" ht="12.75">
      <c r="A589" s="53"/>
      <c r="B589" s="53"/>
      <c r="C589" s="53"/>
      <c r="D589" s="53"/>
      <c r="E589" s="53"/>
      <c r="F589" s="53"/>
      <c r="G589" s="16"/>
      <c r="H589" s="16"/>
    </row>
    <row r="590" spans="1:8" ht="12.75">
      <c r="A590" s="53"/>
      <c r="B590" s="53"/>
      <c r="C590" s="53"/>
      <c r="D590" s="53"/>
      <c r="E590" s="53"/>
      <c r="F590" s="53"/>
      <c r="G590" s="16"/>
      <c r="H590" s="16"/>
    </row>
    <row r="591" spans="1:8" ht="12.75">
      <c r="A591" s="53"/>
      <c r="B591" s="53"/>
      <c r="C591" s="53"/>
      <c r="D591" s="53"/>
      <c r="E591" s="53"/>
      <c r="F591" s="53"/>
      <c r="G591" s="16"/>
      <c r="H591" s="16"/>
    </row>
    <row r="592" spans="1:8" ht="12.75">
      <c r="A592" s="53"/>
      <c r="B592" s="53"/>
      <c r="C592" s="53"/>
      <c r="D592" s="53"/>
      <c r="E592" s="53"/>
      <c r="F592" s="53"/>
      <c r="G592" s="16"/>
      <c r="H592" s="16"/>
    </row>
    <row r="593" spans="1:8" ht="12.75">
      <c r="A593" s="53"/>
      <c r="B593" s="53"/>
      <c r="C593" s="53"/>
      <c r="D593" s="53"/>
      <c r="E593" s="53"/>
      <c r="F593" s="53"/>
      <c r="G593" s="16"/>
      <c r="H593" s="16"/>
    </row>
    <row r="594" spans="1:8" ht="12.75">
      <c r="A594" s="53"/>
      <c r="B594" s="53"/>
      <c r="C594" s="53"/>
      <c r="D594" s="53"/>
      <c r="E594" s="53"/>
      <c r="F594" s="53"/>
      <c r="G594" s="16"/>
      <c r="H594" s="16"/>
    </row>
    <row r="595" spans="1:8" ht="12.75">
      <c r="A595" s="53"/>
      <c r="B595" s="53"/>
      <c r="C595" s="53"/>
      <c r="D595" s="53"/>
      <c r="E595" s="53"/>
      <c r="F595" s="53"/>
      <c r="G595" s="16"/>
      <c r="H595" s="16"/>
    </row>
    <row r="596" spans="1:8" ht="12.75">
      <c r="A596" s="53"/>
      <c r="B596" s="53"/>
      <c r="C596" s="53"/>
      <c r="D596" s="53"/>
      <c r="E596" s="53"/>
      <c r="F596" s="53"/>
      <c r="G596" s="16"/>
      <c r="H596" s="16"/>
    </row>
    <row r="597" spans="1:8" ht="12.75">
      <c r="A597" s="53"/>
      <c r="B597" s="53"/>
      <c r="C597" s="53"/>
      <c r="D597" s="53"/>
      <c r="E597" s="53"/>
      <c r="F597" s="53"/>
      <c r="G597" s="16"/>
      <c r="H597" s="16"/>
    </row>
    <row r="598" spans="1:8" ht="12.75">
      <c r="A598" s="53"/>
      <c r="B598" s="53"/>
      <c r="C598" s="53"/>
      <c r="D598" s="53"/>
      <c r="E598" s="53"/>
      <c r="F598" s="53"/>
      <c r="G598" s="16"/>
      <c r="H598" s="16"/>
    </row>
    <row r="599" spans="1:8" ht="12.75">
      <c r="A599" s="53"/>
      <c r="B599" s="53"/>
      <c r="C599" s="53"/>
      <c r="D599" s="53"/>
      <c r="E599" s="53"/>
      <c r="F599" s="53"/>
      <c r="G599" s="16"/>
      <c r="H599" s="16"/>
    </row>
    <row r="600" spans="1:8" ht="12.75">
      <c r="A600" s="53"/>
      <c r="B600" s="53"/>
      <c r="C600" s="53"/>
      <c r="D600" s="53"/>
      <c r="E600" s="53"/>
      <c r="F600" s="53"/>
      <c r="G600" s="16"/>
      <c r="H600" s="16"/>
    </row>
    <row r="601" spans="1:8" ht="12.75">
      <c r="A601" s="53"/>
      <c r="B601" s="53"/>
      <c r="C601" s="53"/>
      <c r="D601" s="53"/>
      <c r="E601" s="53"/>
      <c r="F601" s="53"/>
      <c r="G601" s="16"/>
      <c r="H601" s="16"/>
    </row>
    <row r="602" spans="1:8" ht="12.75">
      <c r="A602" s="53"/>
      <c r="B602" s="53"/>
      <c r="C602" s="53"/>
      <c r="D602" s="53"/>
      <c r="E602" s="53"/>
      <c r="F602" s="53"/>
      <c r="G602" s="16"/>
      <c r="H602" s="16"/>
    </row>
    <row r="603" spans="1:8" ht="12.75">
      <c r="A603" s="53"/>
      <c r="B603" s="53"/>
      <c r="C603" s="53"/>
      <c r="D603" s="53"/>
      <c r="E603" s="53"/>
      <c r="F603" s="53"/>
      <c r="G603" s="16"/>
      <c r="H603" s="16"/>
    </row>
    <row r="604" spans="1:8" ht="12.75">
      <c r="A604" s="53"/>
      <c r="B604" s="53"/>
      <c r="C604" s="53"/>
      <c r="D604" s="53"/>
      <c r="E604" s="53"/>
      <c r="F604" s="53"/>
      <c r="G604" s="16"/>
      <c r="H604" s="16"/>
    </row>
    <row r="605" spans="1:8" ht="12.75">
      <c r="A605" s="53"/>
      <c r="B605" s="53"/>
      <c r="C605" s="53"/>
      <c r="D605" s="53"/>
      <c r="E605" s="53"/>
      <c r="F605" s="53"/>
      <c r="G605" s="16"/>
      <c r="H605" s="16"/>
    </row>
    <row r="606" spans="1:8" ht="12.75">
      <c r="A606" s="53"/>
      <c r="B606" s="53"/>
      <c r="C606" s="53"/>
      <c r="D606" s="53"/>
      <c r="E606" s="53"/>
      <c r="F606" s="53"/>
      <c r="G606" s="16"/>
      <c r="H606" s="16"/>
    </row>
    <row r="607" spans="1:8" ht="12.75">
      <c r="A607" s="53"/>
      <c r="B607" s="53"/>
      <c r="C607" s="53"/>
      <c r="D607" s="53"/>
      <c r="E607" s="53"/>
      <c r="F607" s="53"/>
      <c r="G607" s="16"/>
      <c r="H607" s="16"/>
    </row>
    <row r="608" spans="1:8" ht="12.75">
      <c r="A608" s="53"/>
      <c r="B608" s="53"/>
      <c r="C608" s="53"/>
      <c r="D608" s="53"/>
      <c r="E608" s="53"/>
      <c r="F608" s="53"/>
      <c r="G608" s="16"/>
      <c r="H608" s="16"/>
    </row>
    <row r="609" spans="1:8" ht="12.75">
      <c r="A609" s="53"/>
      <c r="B609" s="53"/>
      <c r="C609" s="53"/>
      <c r="D609" s="53"/>
      <c r="E609" s="53"/>
      <c r="F609" s="53"/>
      <c r="G609" s="16"/>
      <c r="H609" s="16"/>
    </row>
    <row r="610" spans="1:8" ht="12.75">
      <c r="A610" s="53"/>
      <c r="B610" s="53"/>
      <c r="C610" s="53"/>
      <c r="D610" s="53"/>
      <c r="E610" s="53"/>
      <c r="F610" s="53"/>
      <c r="G610" s="16"/>
      <c r="H610" s="16"/>
    </row>
    <row r="611" spans="1:8" ht="12.75">
      <c r="A611" s="53"/>
      <c r="B611" s="53"/>
      <c r="C611" s="53"/>
      <c r="D611" s="53"/>
      <c r="E611" s="53"/>
      <c r="F611" s="53"/>
      <c r="G611" s="16"/>
      <c r="H611" s="16"/>
    </row>
    <row r="612" spans="1:8" ht="12.75">
      <c r="A612" s="53"/>
      <c r="B612" s="53"/>
      <c r="C612" s="53"/>
      <c r="D612" s="53"/>
      <c r="E612" s="53"/>
      <c r="F612" s="53"/>
      <c r="G612" s="16"/>
      <c r="H612" s="16"/>
    </row>
    <row r="613" spans="1:8" ht="12.75">
      <c r="A613" s="53"/>
      <c r="B613" s="53"/>
      <c r="C613" s="53"/>
      <c r="D613" s="53"/>
      <c r="E613" s="53"/>
      <c r="F613" s="53"/>
      <c r="G613" s="16"/>
      <c r="H613" s="16"/>
    </row>
    <row r="614" spans="1:8" ht="12.75">
      <c r="A614" s="53"/>
      <c r="B614" s="53"/>
      <c r="C614" s="53"/>
      <c r="D614" s="53"/>
      <c r="E614" s="53"/>
      <c r="F614" s="53"/>
      <c r="G614" s="16"/>
      <c r="H614" s="16"/>
    </row>
    <row r="615" spans="1:8" ht="12.75">
      <c r="A615" s="53"/>
      <c r="B615" s="53"/>
      <c r="C615" s="53"/>
      <c r="D615" s="53"/>
      <c r="E615" s="53"/>
      <c r="F615" s="53"/>
      <c r="G615" s="16"/>
      <c r="H615" s="16"/>
    </row>
    <row r="616" spans="1:8" ht="12.75">
      <c r="A616" s="53"/>
      <c r="B616" s="53"/>
      <c r="C616" s="53"/>
      <c r="D616" s="53"/>
      <c r="E616" s="53"/>
      <c r="F616" s="53"/>
      <c r="G616" s="16"/>
      <c r="H616" s="16"/>
    </row>
    <row r="617" spans="1:8" ht="12.75">
      <c r="A617" s="53"/>
      <c r="B617" s="53"/>
      <c r="C617" s="53"/>
      <c r="D617" s="53"/>
      <c r="E617" s="53"/>
      <c r="F617" s="53"/>
      <c r="G617" s="16"/>
      <c r="H617" s="16"/>
    </row>
    <row r="618" spans="1:8" ht="12.75">
      <c r="A618" s="53"/>
      <c r="B618" s="53"/>
      <c r="C618" s="53"/>
      <c r="D618" s="53"/>
      <c r="E618" s="53"/>
      <c r="F618" s="53"/>
      <c r="G618" s="16"/>
      <c r="H618" s="16"/>
    </row>
    <row r="619" spans="1:8" ht="12.75">
      <c r="A619" s="53"/>
      <c r="B619" s="53"/>
      <c r="C619" s="53"/>
      <c r="D619" s="53"/>
      <c r="E619" s="53"/>
      <c r="F619" s="53"/>
      <c r="G619" s="16"/>
      <c r="H619" s="16"/>
    </row>
    <row r="620" spans="1:8" ht="12.75">
      <c r="A620" s="53"/>
      <c r="B620" s="53"/>
      <c r="C620" s="53"/>
      <c r="D620" s="53"/>
      <c r="E620" s="53"/>
      <c r="F620" s="53"/>
      <c r="G620" s="16"/>
      <c r="H620" s="16"/>
    </row>
    <row r="621" spans="1:8" ht="12.75">
      <c r="A621" s="53"/>
      <c r="B621" s="53"/>
      <c r="C621" s="53"/>
      <c r="D621" s="53"/>
      <c r="E621" s="53"/>
      <c r="F621" s="53"/>
      <c r="G621" s="16"/>
      <c r="H621" s="16"/>
    </row>
    <row r="622" spans="1:8" ht="12.75">
      <c r="A622" s="53"/>
      <c r="B622" s="53"/>
      <c r="C622" s="53"/>
      <c r="D622" s="53"/>
      <c r="E622" s="53"/>
      <c r="F622" s="53"/>
      <c r="G622" s="16"/>
      <c r="H622" s="16"/>
    </row>
    <row r="623" spans="1:8" ht="12.75">
      <c r="A623" s="53"/>
      <c r="B623" s="53"/>
      <c r="C623" s="53"/>
      <c r="D623" s="53"/>
      <c r="E623" s="53"/>
      <c r="F623" s="53"/>
      <c r="G623" s="16"/>
      <c r="H623" s="16"/>
    </row>
    <row r="624" spans="1:8" ht="12.75">
      <c r="A624" s="53"/>
      <c r="B624" s="53"/>
      <c r="C624" s="53"/>
      <c r="D624" s="53"/>
      <c r="E624" s="53"/>
      <c r="F624" s="53"/>
      <c r="G624" s="16"/>
      <c r="H624" s="16"/>
    </row>
    <row r="625" spans="1:8" ht="12.75">
      <c r="A625" s="53"/>
      <c r="B625" s="53"/>
      <c r="C625" s="53"/>
      <c r="D625" s="53"/>
      <c r="E625" s="53"/>
      <c r="F625" s="53"/>
      <c r="G625" s="16"/>
      <c r="H625" s="16"/>
    </row>
    <row r="626" spans="1:8" ht="12.75">
      <c r="A626" s="53"/>
      <c r="B626" s="53"/>
      <c r="C626" s="53"/>
      <c r="D626" s="53"/>
      <c r="E626" s="53"/>
      <c r="F626" s="53"/>
      <c r="G626" s="16"/>
      <c r="H626" s="16"/>
    </row>
    <row r="627" spans="1:8" ht="12.75">
      <c r="A627" s="53"/>
      <c r="B627" s="53"/>
      <c r="C627" s="53"/>
      <c r="D627" s="53"/>
      <c r="E627" s="53"/>
      <c r="F627" s="53"/>
      <c r="G627" s="16"/>
      <c r="H627" s="16"/>
    </row>
    <row r="628" spans="1:8" ht="12.75">
      <c r="A628" s="53"/>
      <c r="B628" s="53"/>
      <c r="C628" s="53"/>
      <c r="D628" s="53"/>
      <c r="E628" s="53"/>
      <c r="F628" s="53"/>
      <c r="G628" s="16"/>
      <c r="H628" s="16"/>
    </row>
    <row r="629" spans="1:8" ht="12.75">
      <c r="A629" s="53"/>
      <c r="B629" s="53"/>
      <c r="C629" s="53"/>
      <c r="D629" s="53"/>
      <c r="E629" s="53"/>
      <c r="F629" s="53"/>
      <c r="G629" s="16"/>
      <c r="H629" s="16"/>
    </row>
    <row r="630" spans="1:8" ht="12.75">
      <c r="A630" s="53"/>
      <c r="B630" s="53"/>
      <c r="C630" s="53"/>
      <c r="D630" s="53"/>
      <c r="E630" s="53"/>
      <c r="F630" s="53"/>
      <c r="G630" s="16"/>
      <c r="H630" s="16"/>
    </row>
    <row r="631" spans="1:8" ht="12.75">
      <c r="A631" s="53"/>
      <c r="B631" s="53"/>
      <c r="C631" s="53"/>
      <c r="D631" s="53"/>
      <c r="E631" s="53"/>
      <c r="F631" s="53"/>
      <c r="G631" s="16"/>
      <c r="H631" s="16"/>
    </row>
    <row r="632" spans="1:8" ht="12.75">
      <c r="A632" s="53"/>
      <c r="B632" s="53"/>
      <c r="C632" s="53"/>
      <c r="D632" s="53"/>
      <c r="E632" s="53"/>
      <c r="F632" s="53"/>
      <c r="G632" s="16"/>
      <c r="H632" s="16"/>
    </row>
    <row r="633" spans="1:8" ht="12.75">
      <c r="A633" s="53"/>
      <c r="B633" s="53"/>
      <c r="C633" s="53"/>
      <c r="D633" s="53"/>
      <c r="E633" s="53"/>
      <c r="F633" s="53"/>
      <c r="G633" s="16"/>
      <c r="H633" s="16"/>
    </row>
    <row r="634" spans="1:8" ht="12.75">
      <c r="A634" s="53"/>
      <c r="B634" s="53"/>
      <c r="C634" s="53"/>
      <c r="D634" s="53"/>
      <c r="E634" s="53"/>
      <c r="F634" s="53"/>
      <c r="G634" s="16"/>
      <c r="H634" s="16"/>
    </row>
    <row r="635" spans="1:8" ht="12.75">
      <c r="A635" s="53"/>
      <c r="B635" s="53"/>
      <c r="C635" s="53"/>
      <c r="D635" s="53"/>
      <c r="E635" s="53"/>
      <c r="F635" s="53"/>
      <c r="G635" s="16"/>
      <c r="H635" s="16"/>
    </row>
    <row r="636" spans="1:8" ht="12.75">
      <c r="A636" s="53"/>
      <c r="B636" s="53"/>
      <c r="C636" s="53"/>
      <c r="D636" s="53"/>
      <c r="E636" s="53"/>
      <c r="F636" s="53"/>
      <c r="G636" s="16"/>
      <c r="H636" s="16"/>
    </row>
    <row r="637" spans="1:8" ht="12.75">
      <c r="A637" s="53"/>
      <c r="B637" s="53"/>
      <c r="C637" s="53"/>
      <c r="D637" s="53"/>
      <c r="E637" s="53"/>
      <c r="F637" s="53"/>
      <c r="G637" s="16"/>
      <c r="H637" s="16"/>
    </row>
    <row r="638" spans="1:8" ht="12.75">
      <c r="A638" s="53"/>
      <c r="B638" s="53"/>
      <c r="C638" s="53"/>
      <c r="D638" s="53"/>
      <c r="E638" s="53"/>
      <c r="F638" s="53"/>
      <c r="G638" s="16"/>
      <c r="H638" s="16"/>
    </row>
    <row r="639" spans="1:8" ht="12.75">
      <c r="A639" s="53"/>
      <c r="B639" s="53"/>
      <c r="C639" s="53"/>
      <c r="D639" s="53"/>
      <c r="E639" s="53"/>
      <c r="F639" s="53"/>
      <c r="G639" s="16"/>
      <c r="H639" s="16"/>
    </row>
    <row r="640" spans="1:8" ht="12.75">
      <c r="A640" s="53"/>
      <c r="B640" s="53"/>
      <c r="C640" s="53"/>
      <c r="D640" s="53"/>
      <c r="E640" s="53"/>
      <c r="F640" s="53"/>
      <c r="G640" s="16"/>
      <c r="H640" s="16"/>
    </row>
    <row r="641" spans="1:8" ht="12.75">
      <c r="A641" s="53"/>
      <c r="B641" s="53"/>
      <c r="C641" s="53"/>
      <c r="D641" s="53"/>
      <c r="E641" s="53"/>
      <c r="F641" s="53"/>
      <c r="G641" s="16"/>
      <c r="H641" s="16"/>
    </row>
    <row r="642" spans="1:8" ht="12.75">
      <c r="A642" s="53"/>
      <c r="B642" s="53"/>
      <c r="C642" s="53"/>
      <c r="D642" s="53"/>
      <c r="E642" s="53"/>
      <c r="F642" s="53"/>
      <c r="G642" s="16"/>
      <c r="H642" s="16"/>
    </row>
    <row r="643" spans="1:8" ht="12.75">
      <c r="A643" s="53"/>
      <c r="B643" s="53"/>
      <c r="C643" s="53"/>
      <c r="D643" s="53"/>
      <c r="E643" s="53"/>
      <c r="F643" s="53"/>
      <c r="G643" s="16"/>
      <c r="H643" s="16"/>
    </row>
    <row r="644" spans="1:8" ht="12.75">
      <c r="A644" s="53"/>
      <c r="B644" s="53"/>
      <c r="C644" s="53"/>
      <c r="D644" s="53"/>
      <c r="E644" s="53"/>
      <c r="F644" s="53"/>
      <c r="G644" s="16"/>
      <c r="H644" s="16"/>
    </row>
    <row r="645" spans="1:8" ht="12.75">
      <c r="A645" s="53"/>
      <c r="B645" s="53"/>
      <c r="C645" s="53"/>
      <c r="D645" s="53"/>
      <c r="E645" s="53"/>
      <c r="F645" s="53"/>
      <c r="G645" s="16"/>
      <c r="H645" s="16"/>
    </row>
    <row r="646" spans="1:8" ht="12.75">
      <c r="A646" s="53"/>
      <c r="B646" s="53"/>
      <c r="C646" s="53"/>
      <c r="D646" s="53"/>
      <c r="E646" s="53"/>
      <c r="F646" s="53"/>
      <c r="G646" s="16"/>
      <c r="H646" s="16"/>
    </row>
    <row r="647" spans="1:8" ht="12.75">
      <c r="A647" s="53"/>
      <c r="B647" s="53"/>
      <c r="C647" s="53"/>
      <c r="D647" s="53"/>
      <c r="E647" s="53"/>
      <c r="F647" s="53"/>
      <c r="G647" s="16"/>
      <c r="H647" s="16"/>
    </row>
    <row r="648" spans="1:8" ht="12.75">
      <c r="A648" s="53"/>
      <c r="B648" s="53"/>
      <c r="C648" s="53"/>
      <c r="D648" s="53"/>
      <c r="E648" s="53"/>
      <c r="F648" s="53"/>
      <c r="G648" s="16"/>
      <c r="H648" s="16"/>
    </row>
    <row r="649" spans="1:8" ht="12.75">
      <c r="A649" s="53"/>
      <c r="B649" s="53"/>
      <c r="C649" s="53"/>
      <c r="D649" s="53"/>
      <c r="E649" s="53"/>
      <c r="F649" s="53"/>
      <c r="G649" s="16"/>
      <c r="H649" s="16"/>
    </row>
    <row r="650" spans="1:8" ht="12.75">
      <c r="A650" s="53"/>
      <c r="B650" s="53"/>
      <c r="C650" s="53"/>
      <c r="D650" s="53"/>
      <c r="E650" s="53"/>
      <c r="F650" s="53"/>
      <c r="G650" s="16"/>
      <c r="H650" s="16"/>
    </row>
    <row r="651" spans="1:8" ht="12.75">
      <c r="A651" s="53"/>
      <c r="B651" s="53"/>
      <c r="C651" s="53"/>
      <c r="D651" s="53"/>
      <c r="E651" s="53"/>
      <c r="F651" s="53"/>
      <c r="G651" s="16"/>
      <c r="H651" s="16"/>
    </row>
    <row r="652" spans="1:8" ht="12.75">
      <c r="A652" s="53"/>
      <c r="B652" s="53"/>
      <c r="C652" s="53"/>
      <c r="D652" s="53"/>
      <c r="E652" s="53"/>
      <c r="F652" s="53"/>
      <c r="G652" s="16"/>
      <c r="H652" s="16"/>
    </row>
    <row r="653" spans="1:8" ht="12.75">
      <c r="A653" s="53"/>
      <c r="B653" s="53"/>
      <c r="C653" s="53"/>
      <c r="D653" s="53"/>
      <c r="E653" s="53"/>
      <c r="F653" s="53"/>
      <c r="G653" s="16"/>
      <c r="H653" s="16"/>
    </row>
    <row r="654" spans="1:8" ht="12.75">
      <c r="A654" s="53"/>
      <c r="B654" s="53"/>
      <c r="C654" s="53"/>
      <c r="D654" s="53"/>
      <c r="E654" s="53"/>
      <c r="F654" s="53"/>
      <c r="G654" s="16"/>
      <c r="H654" s="16"/>
    </row>
    <row r="655" spans="1:8" ht="12.75">
      <c r="A655" s="53"/>
      <c r="B655" s="53"/>
      <c r="C655" s="53"/>
      <c r="D655" s="53"/>
      <c r="E655" s="53"/>
      <c r="F655" s="53"/>
      <c r="G655" s="16"/>
      <c r="H655" s="16"/>
    </row>
    <row r="656" spans="1:8" ht="12.75">
      <c r="A656" s="53"/>
      <c r="B656" s="53"/>
      <c r="C656" s="53"/>
      <c r="D656" s="53"/>
      <c r="E656" s="53"/>
      <c r="F656" s="53"/>
      <c r="G656" s="16"/>
      <c r="H656" s="16"/>
    </row>
    <row r="657" spans="1:8" ht="12.75">
      <c r="A657" s="53"/>
      <c r="B657" s="53"/>
      <c r="C657" s="53"/>
      <c r="D657" s="53"/>
      <c r="E657" s="53"/>
      <c r="F657" s="53"/>
      <c r="G657" s="16"/>
      <c r="H657" s="16"/>
    </row>
    <row r="658" spans="1:8" ht="12.75">
      <c r="A658" s="53"/>
      <c r="B658" s="53"/>
      <c r="C658" s="53"/>
      <c r="D658" s="53"/>
      <c r="E658" s="53"/>
      <c r="F658" s="53"/>
      <c r="G658" s="16"/>
      <c r="H658" s="16"/>
    </row>
    <row r="659" spans="1:8" ht="12.75">
      <c r="A659" s="53"/>
      <c r="B659" s="53"/>
      <c r="C659" s="53"/>
      <c r="D659" s="53"/>
      <c r="E659" s="53"/>
      <c r="F659" s="53"/>
      <c r="G659" s="16"/>
      <c r="H659" s="16"/>
    </row>
    <row r="660" spans="1:8" ht="12.75">
      <c r="A660" s="53"/>
      <c r="B660" s="53"/>
      <c r="C660" s="53"/>
      <c r="D660" s="53"/>
      <c r="E660" s="53"/>
      <c r="F660" s="53"/>
      <c r="G660" s="16"/>
      <c r="H660" s="16"/>
    </row>
    <row r="661" spans="1:8" ht="12.75">
      <c r="A661" s="53"/>
      <c r="B661" s="53"/>
      <c r="C661" s="53"/>
      <c r="D661" s="53"/>
      <c r="E661" s="53"/>
      <c r="F661" s="53"/>
      <c r="G661" s="16"/>
      <c r="H661" s="16"/>
    </row>
    <row r="662" spans="1:8" ht="12.75">
      <c r="A662" s="53"/>
      <c r="B662" s="53"/>
      <c r="C662" s="53"/>
      <c r="D662" s="53"/>
      <c r="E662" s="53"/>
      <c r="F662" s="53"/>
      <c r="G662" s="16"/>
      <c r="H662" s="16"/>
    </row>
    <row r="663" spans="1:8" ht="12.75">
      <c r="A663" s="53"/>
      <c r="B663" s="53"/>
      <c r="C663" s="53"/>
      <c r="D663" s="53"/>
      <c r="E663" s="53"/>
      <c r="F663" s="53"/>
      <c r="G663" s="16"/>
      <c r="H663" s="16"/>
    </row>
    <row r="664" spans="1:8" ht="12.75">
      <c r="A664" s="53"/>
      <c r="B664" s="53"/>
      <c r="C664" s="53"/>
      <c r="D664" s="53"/>
      <c r="E664" s="53"/>
      <c r="F664" s="53"/>
      <c r="G664" s="16"/>
      <c r="H664" s="16"/>
    </row>
    <row r="665" spans="1:8" ht="12.75">
      <c r="A665" s="53"/>
      <c r="B665" s="53"/>
      <c r="C665" s="53"/>
      <c r="D665" s="53"/>
      <c r="E665" s="53"/>
      <c r="F665" s="53"/>
      <c r="G665" s="16"/>
      <c r="H665" s="16"/>
    </row>
    <row r="666" spans="1:8" ht="12.75">
      <c r="A666" s="53"/>
      <c r="B666" s="53"/>
      <c r="C666" s="53"/>
      <c r="D666" s="53"/>
      <c r="E666" s="53"/>
      <c r="F666" s="53"/>
      <c r="G666" s="16"/>
      <c r="H666" s="16"/>
    </row>
    <row r="667" spans="1:8" ht="12.75">
      <c r="A667" s="53"/>
      <c r="B667" s="53"/>
      <c r="C667" s="53"/>
      <c r="D667" s="53"/>
      <c r="E667" s="53"/>
      <c r="F667" s="53"/>
      <c r="G667" s="16"/>
      <c r="H667" s="16"/>
    </row>
    <row r="668" spans="1:8" ht="12.75">
      <c r="A668" s="53"/>
      <c r="B668" s="53"/>
      <c r="C668" s="53"/>
      <c r="D668" s="53"/>
      <c r="E668" s="53"/>
      <c r="F668" s="53"/>
      <c r="G668" s="16"/>
      <c r="H668" s="16"/>
    </row>
    <row r="669" spans="1:8" ht="12.75">
      <c r="A669" s="53"/>
      <c r="B669" s="53"/>
      <c r="C669" s="53"/>
      <c r="D669" s="53"/>
      <c r="E669" s="53"/>
      <c r="F669" s="53"/>
      <c r="G669" s="16"/>
      <c r="H669" s="16"/>
    </row>
    <row r="670" spans="1:8" ht="12.75">
      <c r="A670" s="53"/>
      <c r="B670" s="53"/>
      <c r="C670" s="53"/>
      <c r="D670" s="53"/>
      <c r="E670" s="53"/>
      <c r="F670" s="53"/>
      <c r="G670" s="16"/>
      <c r="H670" s="16"/>
    </row>
    <row r="671" spans="1:8" ht="12.75">
      <c r="A671" s="53"/>
      <c r="B671" s="53"/>
      <c r="C671" s="53"/>
      <c r="D671" s="53"/>
      <c r="E671" s="53"/>
      <c r="F671" s="53"/>
      <c r="G671" s="16"/>
      <c r="H671" s="16"/>
    </row>
    <row r="672" spans="1:8" ht="12.75">
      <c r="A672" s="53"/>
      <c r="B672" s="53"/>
      <c r="C672" s="53"/>
      <c r="D672" s="53"/>
      <c r="E672" s="53"/>
      <c r="F672" s="53"/>
      <c r="G672" s="16"/>
      <c r="H672" s="16"/>
    </row>
    <row r="673" spans="1:8" ht="12.75">
      <c r="A673" s="53"/>
      <c r="B673" s="53"/>
      <c r="C673" s="53"/>
      <c r="D673" s="53"/>
      <c r="E673" s="53"/>
      <c r="F673" s="53"/>
      <c r="G673" s="16"/>
      <c r="H673" s="16"/>
    </row>
    <row r="674" spans="1:8" ht="12.75">
      <c r="A674" s="53"/>
      <c r="B674" s="53"/>
      <c r="C674" s="53"/>
      <c r="D674" s="53"/>
      <c r="E674" s="53"/>
      <c r="F674" s="53"/>
      <c r="G674" s="16"/>
      <c r="H674" s="16"/>
    </row>
    <row r="675" spans="1:8" ht="12.75">
      <c r="A675" s="53"/>
      <c r="B675" s="53"/>
      <c r="C675" s="53"/>
      <c r="D675" s="53"/>
      <c r="E675" s="53"/>
      <c r="F675" s="53"/>
      <c r="G675" s="16"/>
      <c r="H675" s="16"/>
    </row>
    <row r="676" spans="1:8" ht="12.75">
      <c r="A676" s="53"/>
      <c r="B676" s="53"/>
      <c r="C676" s="53"/>
      <c r="D676" s="53"/>
      <c r="E676" s="53"/>
      <c r="F676" s="53"/>
      <c r="G676" s="16"/>
      <c r="H676" s="16"/>
    </row>
    <row r="677" spans="1:8" ht="12.75">
      <c r="A677" s="53"/>
      <c r="B677" s="53"/>
      <c r="C677" s="53"/>
      <c r="D677" s="53"/>
      <c r="E677" s="53"/>
      <c r="F677" s="53"/>
      <c r="G677" s="16"/>
      <c r="H677" s="16"/>
    </row>
    <row r="678" spans="1:8" ht="12.75">
      <c r="A678" s="53"/>
      <c r="B678" s="53"/>
      <c r="C678" s="53"/>
      <c r="D678" s="53"/>
      <c r="E678" s="53"/>
      <c r="F678" s="53"/>
      <c r="G678" s="16"/>
      <c r="H678" s="16"/>
    </row>
    <row r="679" spans="1:8" ht="12.75">
      <c r="A679" s="53"/>
      <c r="B679" s="53"/>
      <c r="C679" s="53"/>
      <c r="D679" s="53"/>
      <c r="E679" s="53"/>
      <c r="F679" s="53"/>
      <c r="G679" s="16"/>
      <c r="H679" s="16"/>
    </row>
    <row r="680" spans="1:8" ht="12.75">
      <c r="A680" s="53"/>
      <c r="B680" s="53"/>
      <c r="C680" s="53"/>
      <c r="D680" s="53"/>
      <c r="E680" s="53"/>
      <c r="F680" s="53"/>
      <c r="G680" s="16"/>
      <c r="H680" s="16"/>
    </row>
    <row r="681" spans="1:8" ht="12.75">
      <c r="A681" s="53"/>
      <c r="B681" s="53"/>
      <c r="C681" s="53"/>
      <c r="D681" s="53"/>
      <c r="E681" s="53"/>
      <c r="F681" s="53"/>
      <c r="G681" s="16"/>
      <c r="H681" s="16"/>
    </row>
    <row r="682" spans="1:8" ht="12.75">
      <c r="A682" s="53"/>
      <c r="B682" s="53"/>
      <c r="C682" s="53"/>
      <c r="D682" s="53"/>
      <c r="E682" s="53"/>
      <c r="F682" s="53"/>
      <c r="G682" s="16"/>
      <c r="H682" s="16"/>
    </row>
    <row r="683" spans="1:8" ht="12.75">
      <c r="A683" s="53"/>
      <c r="B683" s="53"/>
      <c r="C683" s="53"/>
      <c r="D683" s="53"/>
      <c r="E683" s="53"/>
      <c r="F683" s="53"/>
      <c r="G683" s="16"/>
      <c r="H683" s="16"/>
    </row>
    <row r="684" spans="1:8" ht="12.75">
      <c r="A684" s="53"/>
      <c r="B684" s="53"/>
      <c r="C684" s="53"/>
      <c r="D684" s="53"/>
      <c r="E684" s="53"/>
      <c r="F684" s="53"/>
      <c r="G684" s="16"/>
      <c r="H684" s="16"/>
    </row>
    <row r="685" spans="1:8" ht="12.75">
      <c r="A685" s="53"/>
      <c r="B685" s="53"/>
      <c r="C685" s="53"/>
      <c r="D685" s="53"/>
      <c r="E685" s="53"/>
      <c r="F685" s="53"/>
      <c r="G685" s="16"/>
      <c r="H685" s="16"/>
    </row>
    <row r="686" spans="1:8" ht="12.75">
      <c r="A686" s="53"/>
      <c r="B686" s="53"/>
      <c r="C686" s="53"/>
      <c r="D686" s="53"/>
      <c r="E686" s="53"/>
      <c r="F686" s="53"/>
      <c r="G686" s="16"/>
      <c r="H686" s="16"/>
    </row>
    <row r="687" spans="1:8" ht="12.75">
      <c r="A687" s="53"/>
      <c r="B687" s="53"/>
      <c r="C687" s="53"/>
      <c r="D687" s="53"/>
      <c r="E687" s="53"/>
      <c r="F687" s="53"/>
      <c r="G687" s="16"/>
      <c r="H687" s="16"/>
    </row>
    <row r="688" spans="1:8" ht="12.75">
      <c r="A688" s="53"/>
      <c r="B688" s="53"/>
      <c r="C688" s="53"/>
      <c r="D688" s="53"/>
      <c r="E688" s="53"/>
      <c r="F688" s="53"/>
      <c r="G688" s="16"/>
      <c r="H688" s="16"/>
    </row>
    <row r="689" spans="1:8" ht="12.75">
      <c r="A689" s="53"/>
      <c r="B689" s="53"/>
      <c r="C689" s="53"/>
      <c r="D689" s="53"/>
      <c r="E689" s="53"/>
      <c r="F689" s="53"/>
      <c r="G689" s="16"/>
      <c r="H689" s="16"/>
    </row>
    <row r="690" spans="1:8" ht="12.75">
      <c r="A690" s="53"/>
      <c r="B690" s="53"/>
      <c r="C690" s="53"/>
      <c r="D690" s="53"/>
      <c r="E690" s="53"/>
      <c r="F690" s="53"/>
      <c r="G690" s="16"/>
      <c r="H690" s="16"/>
    </row>
    <row r="691" spans="1:8" ht="12.75">
      <c r="A691" s="53"/>
      <c r="B691" s="53"/>
      <c r="C691" s="53"/>
      <c r="D691" s="53"/>
      <c r="E691" s="53"/>
      <c r="F691" s="53"/>
      <c r="G691" s="16"/>
      <c r="H691" s="16"/>
    </row>
    <row r="692" spans="1:8" ht="12.75">
      <c r="A692" s="53"/>
      <c r="B692" s="53"/>
      <c r="C692" s="53"/>
      <c r="D692" s="53"/>
      <c r="E692" s="53"/>
      <c r="F692" s="53"/>
      <c r="G692" s="16"/>
      <c r="H692" s="16"/>
    </row>
    <row r="693" spans="1:8" ht="12.75">
      <c r="A693" s="53"/>
      <c r="B693" s="53"/>
      <c r="C693" s="53"/>
      <c r="D693" s="53"/>
      <c r="E693" s="53"/>
      <c r="F693" s="53"/>
      <c r="G693" s="16"/>
      <c r="H693" s="16"/>
    </row>
    <row r="694" spans="1:8" ht="12.75">
      <c r="A694" s="53"/>
      <c r="B694" s="53"/>
      <c r="C694" s="53"/>
      <c r="D694" s="53"/>
      <c r="E694" s="53"/>
      <c r="F694" s="53"/>
      <c r="G694" s="16"/>
      <c r="H694" s="16"/>
    </row>
    <row r="695" spans="1:8" ht="12.75">
      <c r="A695" s="53"/>
      <c r="B695" s="53"/>
      <c r="C695" s="53"/>
      <c r="D695" s="53"/>
      <c r="E695" s="53"/>
      <c r="F695" s="53"/>
      <c r="G695" s="16"/>
      <c r="H695" s="16"/>
    </row>
    <row r="696" spans="1:8" ht="12.75">
      <c r="A696" s="53"/>
      <c r="B696" s="53"/>
      <c r="C696" s="53"/>
      <c r="D696" s="53"/>
      <c r="E696" s="53"/>
      <c r="F696" s="53"/>
      <c r="G696" s="16"/>
      <c r="H696" s="16"/>
    </row>
    <row r="697" spans="1:8" ht="12.75">
      <c r="A697" s="53"/>
      <c r="B697" s="53"/>
      <c r="C697" s="53"/>
      <c r="D697" s="53"/>
      <c r="E697" s="53"/>
      <c r="F697" s="53"/>
      <c r="G697" s="16"/>
      <c r="H697" s="16"/>
    </row>
    <row r="698" spans="1:8" ht="12.75">
      <c r="A698" s="53"/>
      <c r="B698" s="53"/>
      <c r="C698" s="53"/>
      <c r="D698" s="53"/>
      <c r="E698" s="53"/>
      <c r="F698" s="53"/>
      <c r="G698" s="16"/>
      <c r="H698" s="16"/>
    </row>
    <row r="699" spans="1:8" ht="12.75">
      <c r="A699" s="53"/>
      <c r="B699" s="53"/>
      <c r="C699" s="53"/>
      <c r="D699" s="53"/>
      <c r="E699" s="53"/>
      <c r="F699" s="53"/>
      <c r="G699" s="16"/>
      <c r="H699" s="16"/>
    </row>
    <row r="700" spans="1:8" ht="12.75">
      <c r="A700" s="53"/>
      <c r="B700" s="53"/>
      <c r="C700" s="53"/>
      <c r="D700" s="53"/>
      <c r="E700" s="53"/>
      <c r="F700" s="53"/>
      <c r="G700" s="16"/>
      <c r="H700" s="16"/>
    </row>
    <row r="701" spans="1:8" ht="12.75">
      <c r="A701" s="53"/>
      <c r="B701" s="53"/>
      <c r="C701" s="53"/>
      <c r="D701" s="53"/>
      <c r="E701" s="53"/>
      <c r="F701" s="53"/>
      <c r="G701" s="16"/>
      <c r="H701" s="16"/>
    </row>
    <row r="702" spans="1:8" ht="12.75">
      <c r="A702" s="53"/>
      <c r="B702" s="53"/>
      <c r="C702" s="53"/>
      <c r="D702" s="53"/>
      <c r="E702" s="53"/>
      <c r="F702" s="53"/>
      <c r="G702" s="16"/>
      <c r="H702" s="16"/>
    </row>
    <row r="703" spans="1:8" ht="12.75">
      <c r="A703" s="53"/>
      <c r="B703" s="53"/>
      <c r="C703" s="53"/>
      <c r="D703" s="53"/>
      <c r="E703" s="53"/>
      <c r="F703" s="53"/>
      <c r="G703" s="16"/>
      <c r="H703" s="16"/>
    </row>
    <row r="704" spans="1:8" ht="12.75">
      <c r="A704" s="53"/>
      <c r="B704" s="53"/>
      <c r="C704" s="53"/>
      <c r="D704" s="53"/>
      <c r="E704" s="53"/>
      <c r="F704" s="53"/>
      <c r="G704" s="16"/>
      <c r="H704" s="16"/>
    </row>
    <row r="705" spans="1:8" ht="12.75">
      <c r="A705" s="53"/>
      <c r="B705" s="53"/>
      <c r="C705" s="53"/>
      <c r="D705" s="53"/>
      <c r="E705" s="53"/>
      <c r="F705" s="53"/>
      <c r="G705" s="16"/>
      <c r="H705" s="16"/>
    </row>
    <row r="706" spans="1:8" ht="12.75">
      <c r="A706" s="53"/>
      <c r="B706" s="53"/>
      <c r="C706" s="53"/>
      <c r="D706" s="53"/>
      <c r="E706" s="53"/>
      <c r="F706" s="53"/>
      <c r="G706" s="16"/>
      <c r="H706" s="16"/>
    </row>
    <row r="707" spans="1:8" ht="12.75">
      <c r="A707" s="53"/>
      <c r="B707" s="53"/>
      <c r="C707" s="53"/>
      <c r="D707" s="53"/>
      <c r="E707" s="53"/>
      <c r="F707" s="53"/>
      <c r="G707" s="16"/>
      <c r="H707" s="16"/>
    </row>
    <row r="708" spans="1:8" ht="12.75">
      <c r="A708" s="53"/>
      <c r="B708" s="53"/>
      <c r="C708" s="53"/>
      <c r="D708" s="53"/>
      <c r="E708" s="53"/>
      <c r="F708" s="53"/>
      <c r="G708" s="16"/>
      <c r="H708" s="16"/>
    </row>
    <row r="709" spans="1:8" ht="12.75">
      <c r="A709" s="53"/>
      <c r="B709" s="53"/>
      <c r="C709" s="53"/>
      <c r="D709" s="53"/>
      <c r="E709" s="53"/>
      <c r="F709" s="53"/>
      <c r="G709" s="16"/>
      <c r="H709" s="16"/>
    </row>
    <row r="710" spans="1:8" ht="12.75">
      <c r="A710" s="53"/>
      <c r="B710" s="53"/>
      <c r="C710" s="53"/>
      <c r="D710" s="53"/>
      <c r="E710" s="53"/>
      <c r="F710" s="53"/>
      <c r="G710" s="16"/>
      <c r="H710" s="16"/>
    </row>
    <row r="711" spans="1:8" ht="12.75">
      <c r="A711" s="53"/>
      <c r="B711" s="53"/>
      <c r="C711" s="53"/>
      <c r="D711" s="53"/>
      <c r="E711" s="53"/>
      <c r="F711" s="53"/>
      <c r="G711" s="16"/>
      <c r="H711" s="16"/>
    </row>
    <row r="712" spans="1:8" ht="12.75">
      <c r="A712" s="53"/>
      <c r="B712" s="53"/>
      <c r="C712" s="53"/>
      <c r="D712" s="53"/>
      <c r="E712" s="53"/>
      <c r="F712" s="53"/>
      <c r="G712" s="16"/>
      <c r="H712" s="16"/>
    </row>
    <row r="713" spans="1:8" ht="12.75">
      <c r="A713" s="53"/>
      <c r="B713" s="53"/>
      <c r="C713" s="53"/>
      <c r="D713" s="53"/>
      <c r="E713" s="53"/>
      <c r="F713" s="53"/>
      <c r="G713" s="16"/>
      <c r="H713" s="16"/>
    </row>
    <row r="714" spans="1:8" ht="12.75">
      <c r="A714" s="53"/>
      <c r="B714" s="53"/>
      <c r="C714" s="53"/>
      <c r="D714" s="53"/>
      <c r="E714" s="53"/>
      <c r="F714" s="53"/>
      <c r="G714" s="16"/>
      <c r="H714" s="16"/>
    </row>
    <row r="715" spans="1:8" ht="12.75">
      <c r="A715" s="53"/>
      <c r="B715" s="53"/>
      <c r="C715" s="53"/>
      <c r="D715" s="53"/>
      <c r="E715" s="53"/>
      <c r="F715" s="53"/>
      <c r="G715" s="16"/>
      <c r="H715" s="16"/>
    </row>
    <row r="716" spans="1:8" ht="12.75">
      <c r="A716" s="53"/>
      <c r="B716" s="53"/>
      <c r="C716" s="53"/>
      <c r="D716" s="53"/>
      <c r="E716" s="53"/>
      <c r="F716" s="53"/>
      <c r="G716" s="16"/>
      <c r="H716" s="16"/>
    </row>
    <row r="717" spans="1:8" ht="12.75">
      <c r="A717" s="53"/>
      <c r="B717" s="53"/>
      <c r="C717" s="53"/>
      <c r="D717" s="53"/>
      <c r="E717" s="53"/>
      <c r="F717" s="53"/>
      <c r="G717" s="16"/>
      <c r="H717" s="16"/>
    </row>
    <row r="718" spans="1:8" ht="12.75">
      <c r="A718" s="53"/>
      <c r="B718" s="53"/>
      <c r="C718" s="53"/>
      <c r="D718" s="53"/>
      <c r="E718" s="53"/>
      <c r="F718" s="53"/>
      <c r="G718" s="16"/>
      <c r="H718" s="16"/>
    </row>
    <row r="719" spans="1:8" ht="12.75">
      <c r="A719" s="53"/>
      <c r="B719" s="53"/>
      <c r="C719" s="53"/>
      <c r="D719" s="53"/>
      <c r="E719" s="53"/>
      <c r="F719" s="53"/>
      <c r="G719" s="16"/>
      <c r="H719" s="16"/>
    </row>
    <row r="720" spans="1:8" ht="12.75">
      <c r="A720" s="53"/>
      <c r="B720" s="53"/>
      <c r="C720" s="53"/>
      <c r="D720" s="53"/>
      <c r="E720" s="53"/>
      <c r="F720" s="53"/>
      <c r="G720" s="16"/>
      <c r="H720" s="16"/>
    </row>
    <row r="721" spans="1:8" ht="12.75">
      <c r="A721" s="53"/>
      <c r="B721" s="53"/>
      <c r="C721" s="53"/>
      <c r="D721" s="53"/>
      <c r="E721" s="53"/>
      <c r="F721" s="53"/>
      <c r="G721" s="16"/>
      <c r="H721" s="16"/>
    </row>
    <row r="722" spans="1:8" ht="12.75">
      <c r="A722" s="53"/>
      <c r="B722" s="53"/>
      <c r="C722" s="53"/>
      <c r="D722" s="53"/>
      <c r="E722" s="53"/>
      <c r="F722" s="53"/>
      <c r="G722" s="16"/>
      <c r="H722" s="16"/>
    </row>
    <row r="723" spans="1:8" ht="12.75">
      <c r="A723" s="53"/>
      <c r="B723" s="53"/>
      <c r="C723" s="53"/>
      <c r="D723" s="53"/>
      <c r="E723" s="53"/>
      <c r="F723" s="53"/>
      <c r="G723" s="16"/>
      <c r="H723" s="16"/>
    </row>
    <row r="724" spans="1:8" ht="12.75">
      <c r="A724" s="53"/>
      <c r="B724" s="53"/>
      <c r="C724" s="53"/>
      <c r="D724" s="53"/>
      <c r="E724" s="53"/>
      <c r="F724" s="53"/>
      <c r="G724" s="16"/>
      <c r="H724" s="16"/>
    </row>
    <row r="725" spans="1:8" ht="12.75">
      <c r="A725" s="53"/>
      <c r="B725" s="53"/>
      <c r="C725" s="53"/>
      <c r="D725" s="53"/>
      <c r="E725" s="53"/>
      <c r="F725" s="53"/>
      <c r="G725" s="16"/>
      <c r="H725" s="16"/>
    </row>
    <row r="726" spans="1:8" ht="12.75">
      <c r="A726" s="53"/>
      <c r="B726" s="53"/>
      <c r="C726" s="53"/>
      <c r="D726" s="53"/>
      <c r="E726" s="53"/>
      <c r="F726" s="53"/>
      <c r="G726" s="16"/>
      <c r="H726" s="16"/>
    </row>
    <row r="727" spans="1:8" ht="12.75">
      <c r="A727" s="53"/>
      <c r="B727" s="53"/>
      <c r="C727" s="53"/>
      <c r="D727" s="53"/>
      <c r="E727" s="53"/>
      <c r="F727" s="53"/>
      <c r="G727" s="16"/>
      <c r="H727" s="16"/>
    </row>
    <row r="728" spans="1:8" ht="12.75">
      <c r="A728" s="53"/>
      <c r="B728" s="53"/>
      <c r="C728" s="53"/>
      <c r="D728" s="53"/>
      <c r="E728" s="53"/>
      <c r="F728" s="53"/>
      <c r="G728" s="16"/>
      <c r="H728" s="16"/>
    </row>
    <row r="729" spans="1:8" ht="12.75">
      <c r="A729" s="53"/>
      <c r="B729" s="53"/>
      <c r="C729" s="53"/>
      <c r="D729" s="53"/>
      <c r="E729" s="53"/>
      <c r="F729" s="53"/>
      <c r="G729" s="16"/>
      <c r="H729" s="16"/>
    </row>
    <row r="730" spans="1:8" ht="12.75">
      <c r="A730" s="53"/>
      <c r="B730" s="53"/>
      <c r="C730" s="53"/>
      <c r="D730" s="53"/>
      <c r="E730" s="53"/>
      <c r="F730" s="53"/>
      <c r="G730" s="16"/>
      <c r="H730" s="16"/>
    </row>
    <row r="731" spans="1:8" ht="12.75">
      <c r="A731" s="53"/>
      <c r="B731" s="53"/>
      <c r="C731" s="53"/>
      <c r="D731" s="53"/>
      <c r="E731" s="53"/>
      <c r="F731" s="53"/>
      <c r="G731" s="16"/>
      <c r="H731" s="16"/>
    </row>
    <row r="732" spans="1:8" ht="12.75">
      <c r="A732" s="53"/>
      <c r="B732" s="53"/>
      <c r="C732" s="53"/>
      <c r="D732" s="53"/>
      <c r="E732" s="53"/>
      <c r="F732" s="53"/>
      <c r="G732" s="16"/>
      <c r="H732" s="16"/>
    </row>
    <row r="733" spans="1:8" ht="12.75">
      <c r="A733" s="53"/>
      <c r="B733" s="53"/>
      <c r="C733" s="53"/>
      <c r="D733" s="53"/>
      <c r="E733" s="53"/>
      <c r="F733" s="53"/>
      <c r="G733" s="16"/>
      <c r="H733" s="16"/>
    </row>
    <row r="734" spans="1:8" ht="12.75">
      <c r="A734" s="53"/>
      <c r="B734" s="53"/>
      <c r="C734" s="53"/>
      <c r="D734" s="53"/>
      <c r="E734" s="53"/>
      <c r="F734" s="53"/>
      <c r="G734" s="16"/>
      <c r="H734" s="16"/>
    </row>
    <row r="735" spans="1:8" ht="12.75">
      <c r="A735" s="53"/>
      <c r="B735" s="53"/>
      <c r="C735" s="53"/>
      <c r="D735" s="53"/>
      <c r="E735" s="53"/>
      <c r="F735" s="53"/>
      <c r="G735" s="16"/>
      <c r="H735" s="16"/>
    </row>
    <row r="736" spans="1:8" ht="12.75">
      <c r="A736" s="53"/>
      <c r="B736" s="53"/>
      <c r="C736" s="53"/>
      <c r="D736" s="53"/>
      <c r="E736" s="53"/>
      <c r="F736" s="53"/>
      <c r="G736" s="16"/>
      <c r="H736" s="16"/>
    </row>
    <row r="737" spans="1:8" ht="12.75">
      <c r="A737" s="53"/>
      <c r="B737" s="53"/>
      <c r="C737" s="53"/>
      <c r="D737" s="53"/>
      <c r="E737" s="53"/>
      <c r="F737" s="53"/>
      <c r="G737" s="16"/>
      <c r="H737" s="16"/>
    </row>
    <row r="738" spans="1:8" ht="12.75">
      <c r="A738" s="53"/>
      <c r="B738" s="53"/>
      <c r="C738" s="53"/>
      <c r="D738" s="53"/>
      <c r="E738" s="53"/>
      <c r="F738" s="53"/>
      <c r="G738" s="16"/>
      <c r="H738" s="16"/>
    </row>
    <row r="739" spans="1:8" ht="12.75">
      <c r="A739" s="53"/>
      <c r="B739" s="53"/>
      <c r="C739" s="53"/>
      <c r="D739" s="53"/>
      <c r="E739" s="53"/>
      <c r="F739" s="53"/>
      <c r="G739" s="16"/>
      <c r="H739" s="16"/>
    </row>
    <row r="740" spans="1:8" ht="12.75">
      <c r="A740" s="53"/>
      <c r="B740" s="53"/>
      <c r="C740" s="53"/>
      <c r="D740" s="53"/>
      <c r="E740" s="53"/>
      <c r="F740" s="53"/>
      <c r="G740" s="16"/>
      <c r="H740" s="16"/>
    </row>
    <row r="741" spans="1:8" ht="12.75">
      <c r="A741" s="53"/>
      <c r="B741" s="53"/>
      <c r="C741" s="53"/>
      <c r="D741" s="53"/>
      <c r="E741" s="53"/>
      <c r="F741" s="53"/>
      <c r="G741" s="16"/>
      <c r="H741" s="16"/>
    </row>
    <row r="742" spans="1:8" ht="12.75">
      <c r="A742" s="53"/>
      <c r="B742" s="53"/>
      <c r="C742" s="53"/>
      <c r="D742" s="53"/>
      <c r="E742" s="53"/>
      <c r="F742" s="53"/>
      <c r="G742" s="16"/>
      <c r="H742" s="16"/>
    </row>
    <row r="743" spans="1:8" ht="12.75">
      <c r="A743" s="53"/>
      <c r="B743" s="53"/>
      <c r="C743" s="53"/>
      <c r="D743" s="53"/>
      <c r="E743" s="53"/>
      <c r="F743" s="53"/>
      <c r="G743" s="16"/>
      <c r="H743" s="16"/>
    </row>
    <row r="744" spans="1:8" ht="12.75">
      <c r="A744" s="53"/>
      <c r="B744" s="53"/>
      <c r="C744" s="53"/>
      <c r="D744" s="53"/>
      <c r="E744" s="53"/>
      <c r="F744" s="53"/>
      <c r="G744" s="16"/>
      <c r="H744" s="16"/>
    </row>
    <row r="745" spans="1:8" ht="12.75">
      <c r="A745" s="53"/>
      <c r="B745" s="53"/>
      <c r="C745" s="53"/>
      <c r="D745" s="53"/>
      <c r="E745" s="53"/>
      <c r="F745" s="53"/>
      <c r="G745" s="16"/>
      <c r="H745" s="16"/>
    </row>
    <row r="746" spans="1:8" ht="12.75">
      <c r="A746" s="53"/>
      <c r="B746" s="53"/>
      <c r="C746" s="53"/>
      <c r="D746" s="53"/>
      <c r="E746" s="53"/>
      <c r="F746" s="53"/>
      <c r="G746" s="16"/>
      <c r="H746" s="16"/>
    </row>
    <row r="747" spans="1:8" ht="12.75">
      <c r="A747" s="53"/>
      <c r="B747" s="53"/>
      <c r="C747" s="53"/>
      <c r="D747" s="53"/>
      <c r="E747" s="53"/>
      <c r="F747" s="53"/>
      <c r="G747" s="16"/>
      <c r="H747" s="16"/>
    </row>
    <row r="748" spans="1:8" ht="12.75">
      <c r="A748" s="53"/>
      <c r="B748" s="53"/>
      <c r="C748" s="53"/>
      <c r="D748" s="53"/>
      <c r="E748" s="53"/>
      <c r="F748" s="53"/>
      <c r="G748" s="16"/>
      <c r="H748" s="16"/>
    </row>
    <row r="749" spans="1:8" ht="12.75">
      <c r="A749" s="53"/>
      <c r="B749" s="53"/>
      <c r="C749" s="53"/>
      <c r="D749" s="53"/>
      <c r="E749" s="53"/>
      <c r="F749" s="53"/>
      <c r="G749" s="16"/>
      <c r="H749" s="16"/>
    </row>
    <row r="750" spans="1:8" ht="12.75">
      <c r="A750" s="53"/>
      <c r="B750" s="53"/>
      <c r="C750" s="53"/>
      <c r="D750" s="53"/>
      <c r="E750" s="53"/>
      <c r="F750" s="53"/>
      <c r="G750" s="16"/>
      <c r="H750" s="16"/>
    </row>
    <row r="751" spans="1:8" ht="12.75">
      <c r="A751" s="53"/>
      <c r="B751" s="53"/>
      <c r="C751" s="53"/>
      <c r="D751" s="53"/>
      <c r="E751" s="53"/>
      <c r="F751" s="53"/>
      <c r="G751" s="16"/>
      <c r="H751" s="16"/>
    </row>
    <row r="752" spans="1:8" ht="12.75">
      <c r="A752" s="53"/>
      <c r="B752" s="53"/>
      <c r="C752" s="53"/>
      <c r="D752" s="53"/>
      <c r="E752" s="53"/>
      <c r="F752" s="53"/>
      <c r="G752" s="16"/>
      <c r="H752" s="16"/>
    </row>
    <row r="753" spans="1:8" ht="12.75">
      <c r="A753" s="53"/>
      <c r="B753" s="53"/>
      <c r="C753" s="53"/>
      <c r="D753" s="53"/>
      <c r="E753" s="53"/>
      <c r="F753" s="53"/>
      <c r="G753" s="16"/>
      <c r="H753" s="16"/>
    </row>
    <row r="754" spans="1:8" ht="12.75">
      <c r="A754" s="53"/>
      <c r="B754" s="53"/>
      <c r="C754" s="53"/>
      <c r="D754" s="53"/>
      <c r="E754" s="53"/>
      <c r="F754" s="53"/>
      <c r="G754" s="16"/>
      <c r="H754" s="16"/>
    </row>
    <row r="755" spans="1:8" ht="12.75">
      <c r="A755" s="53"/>
      <c r="B755" s="53"/>
      <c r="C755" s="53"/>
      <c r="D755" s="53"/>
      <c r="E755" s="53"/>
      <c r="F755" s="53"/>
      <c r="G755" s="16"/>
      <c r="H755" s="16"/>
    </row>
    <row r="756" spans="1:8" ht="12.75">
      <c r="A756" s="53"/>
      <c r="B756" s="53"/>
      <c r="C756" s="53"/>
      <c r="D756" s="53"/>
      <c r="E756" s="53"/>
      <c r="F756" s="53"/>
      <c r="G756" s="16"/>
      <c r="H756" s="16"/>
    </row>
    <row r="757" spans="1:8" ht="12.75">
      <c r="A757" s="53"/>
      <c r="B757" s="53"/>
      <c r="C757" s="53"/>
      <c r="D757" s="53"/>
      <c r="E757" s="53"/>
      <c r="F757" s="53"/>
      <c r="G757" s="16"/>
      <c r="H757" s="16"/>
    </row>
    <row r="758" spans="1:8" ht="12.75">
      <c r="A758" s="53"/>
      <c r="B758" s="53"/>
      <c r="C758" s="53"/>
      <c r="D758" s="53"/>
      <c r="E758" s="53"/>
      <c r="F758" s="53"/>
      <c r="G758" s="16"/>
      <c r="H758" s="16"/>
    </row>
    <row r="759" spans="1:8" ht="12.75">
      <c r="A759" s="53"/>
      <c r="B759" s="53"/>
      <c r="C759" s="53"/>
      <c r="D759" s="53"/>
      <c r="E759" s="53"/>
      <c r="F759" s="53"/>
      <c r="G759" s="16"/>
      <c r="H759" s="16"/>
    </row>
    <row r="760" spans="1:8" ht="12.75">
      <c r="A760" s="53"/>
      <c r="B760" s="53"/>
      <c r="C760" s="53"/>
      <c r="D760" s="53"/>
      <c r="E760" s="53"/>
      <c r="F760" s="53"/>
      <c r="G760" s="16"/>
      <c r="H760" s="16"/>
    </row>
    <row r="761" spans="1:8" ht="12.75">
      <c r="A761" s="53"/>
      <c r="B761" s="53"/>
      <c r="C761" s="53"/>
      <c r="D761" s="53"/>
      <c r="E761" s="53"/>
      <c r="F761" s="53"/>
      <c r="G761" s="16"/>
      <c r="H761" s="16"/>
    </row>
    <row r="762" spans="1:8" ht="12.75">
      <c r="A762" s="53"/>
      <c r="B762" s="53"/>
      <c r="C762" s="53"/>
      <c r="D762" s="53"/>
      <c r="E762" s="53"/>
      <c r="F762" s="53"/>
      <c r="G762" s="16"/>
      <c r="H762" s="16"/>
    </row>
    <row r="763" spans="1:8" ht="12.75">
      <c r="A763" s="53"/>
      <c r="B763" s="53"/>
      <c r="C763" s="53"/>
      <c r="D763" s="53"/>
      <c r="E763" s="53"/>
      <c r="F763" s="53"/>
      <c r="G763" s="16"/>
      <c r="H763" s="16"/>
    </row>
    <row r="764" spans="1:8" ht="12.75">
      <c r="A764" s="53"/>
      <c r="B764" s="53"/>
      <c r="C764" s="53"/>
      <c r="D764" s="53"/>
      <c r="E764" s="53"/>
      <c r="F764" s="53"/>
      <c r="G764" s="16"/>
      <c r="H764" s="16"/>
    </row>
    <row r="765" spans="1:8" ht="12.75">
      <c r="A765" s="53"/>
      <c r="B765" s="53"/>
      <c r="C765" s="53"/>
      <c r="D765" s="53"/>
      <c r="E765" s="53"/>
      <c r="F765" s="53"/>
      <c r="G765" s="16"/>
      <c r="H765" s="16"/>
    </row>
    <row r="766" spans="1:8" ht="12.75">
      <c r="A766" s="53"/>
      <c r="B766" s="53"/>
      <c r="C766" s="53"/>
      <c r="D766" s="53"/>
      <c r="E766" s="53"/>
      <c r="F766" s="53"/>
      <c r="G766" s="16"/>
      <c r="H766" s="16"/>
    </row>
    <row r="767" spans="1:8" ht="12.75">
      <c r="A767" s="53"/>
      <c r="B767" s="53"/>
      <c r="C767" s="53"/>
      <c r="D767" s="53"/>
      <c r="E767" s="53"/>
      <c r="F767" s="53"/>
      <c r="G767" s="16"/>
      <c r="H767" s="16"/>
    </row>
    <row r="768" spans="1:8" ht="12.75">
      <c r="A768" s="53"/>
      <c r="B768" s="53"/>
      <c r="C768" s="53"/>
      <c r="D768" s="53"/>
      <c r="E768" s="53"/>
      <c r="F768" s="53"/>
      <c r="G768" s="16"/>
      <c r="H768" s="16"/>
    </row>
    <row r="769" spans="1:8" ht="12.75">
      <c r="A769" s="53"/>
      <c r="B769" s="53"/>
      <c r="C769" s="53"/>
      <c r="D769" s="53"/>
      <c r="E769" s="53"/>
      <c r="F769" s="53"/>
      <c r="G769" s="16"/>
      <c r="H769" s="16"/>
    </row>
    <row r="770" spans="1:8" ht="12.75">
      <c r="A770" s="53"/>
      <c r="B770" s="53"/>
      <c r="C770" s="53"/>
      <c r="D770" s="53"/>
      <c r="E770" s="53"/>
      <c r="F770" s="53"/>
      <c r="G770" s="16"/>
      <c r="H770" s="16"/>
    </row>
    <row r="771" spans="1:8" ht="12.75">
      <c r="A771" s="53"/>
      <c r="B771" s="53"/>
      <c r="C771" s="53"/>
      <c r="D771" s="53"/>
      <c r="E771" s="53"/>
      <c r="F771" s="53"/>
      <c r="G771" s="16"/>
      <c r="H771" s="16"/>
    </row>
    <row r="772" spans="1:8" ht="12.75">
      <c r="A772" s="53"/>
      <c r="B772" s="53"/>
      <c r="C772" s="53"/>
      <c r="D772" s="53"/>
      <c r="E772" s="53"/>
      <c r="F772" s="53"/>
      <c r="G772" s="16"/>
      <c r="H772" s="16"/>
    </row>
    <row r="773" spans="1:8" ht="12.75">
      <c r="A773" s="53"/>
      <c r="B773" s="53"/>
      <c r="C773" s="53"/>
      <c r="D773" s="53"/>
      <c r="E773" s="53"/>
      <c r="F773" s="53"/>
      <c r="G773" s="16"/>
      <c r="H773" s="16"/>
    </row>
    <row r="774" spans="1:8" ht="12.75">
      <c r="A774" s="53"/>
      <c r="B774" s="53"/>
      <c r="C774" s="53"/>
      <c r="D774" s="53"/>
      <c r="E774" s="53"/>
      <c r="F774" s="53"/>
      <c r="G774" s="16"/>
      <c r="H774" s="16"/>
    </row>
    <row r="775" spans="1:8" ht="12.75">
      <c r="A775" s="53"/>
      <c r="B775" s="53"/>
      <c r="C775" s="53"/>
      <c r="D775" s="53"/>
      <c r="E775" s="53"/>
      <c r="F775" s="53"/>
      <c r="G775" s="16"/>
      <c r="H775" s="16"/>
    </row>
    <row r="776" spans="1:8" ht="12.75">
      <c r="A776" s="53"/>
      <c r="B776" s="53"/>
      <c r="C776" s="53"/>
      <c r="D776" s="53"/>
      <c r="E776" s="53"/>
      <c r="F776" s="53"/>
      <c r="G776" s="16"/>
      <c r="H776" s="16"/>
    </row>
    <row r="777" spans="1:8" ht="12.75">
      <c r="A777" s="53"/>
      <c r="B777" s="53"/>
      <c r="C777" s="53"/>
      <c r="D777" s="53"/>
      <c r="E777" s="53"/>
      <c r="F777" s="53"/>
      <c r="G777" s="16"/>
      <c r="H777" s="16"/>
    </row>
    <row r="778" spans="1:8" ht="12.75">
      <c r="A778" s="53"/>
      <c r="B778" s="53"/>
      <c r="C778" s="53"/>
      <c r="D778" s="53"/>
      <c r="E778" s="53"/>
      <c r="F778" s="53"/>
      <c r="G778" s="16"/>
      <c r="H778" s="16"/>
    </row>
    <row r="779" spans="1:8" ht="12.75">
      <c r="A779" s="53"/>
      <c r="B779" s="53"/>
      <c r="C779" s="53"/>
      <c r="D779" s="53"/>
      <c r="E779" s="53"/>
      <c r="F779" s="53"/>
      <c r="G779" s="16"/>
      <c r="H779" s="16"/>
    </row>
    <row r="780" spans="1:8" ht="12.75">
      <c r="A780" s="53"/>
      <c r="B780" s="53"/>
      <c r="C780" s="53"/>
      <c r="D780" s="53"/>
      <c r="E780" s="53"/>
      <c r="F780" s="53"/>
      <c r="G780" s="16"/>
      <c r="H780" s="16"/>
    </row>
    <row r="781" spans="1:8" ht="12.75">
      <c r="A781" s="53"/>
      <c r="B781" s="53"/>
      <c r="C781" s="53"/>
      <c r="D781" s="53"/>
      <c r="E781" s="53"/>
      <c r="F781" s="53"/>
      <c r="G781" s="16"/>
      <c r="H781" s="16"/>
    </row>
    <row r="782" spans="1:8" ht="12.75">
      <c r="A782" s="53"/>
      <c r="B782" s="53"/>
      <c r="C782" s="53"/>
      <c r="D782" s="53"/>
      <c r="E782" s="53"/>
      <c r="F782" s="53"/>
      <c r="G782" s="16"/>
      <c r="H782" s="16"/>
    </row>
    <row r="783" spans="1:8" ht="12.75">
      <c r="A783" s="53"/>
      <c r="B783" s="53"/>
      <c r="C783" s="53"/>
      <c r="D783" s="53"/>
      <c r="E783" s="53"/>
      <c r="F783" s="53"/>
      <c r="G783" s="16"/>
      <c r="H783" s="16"/>
    </row>
    <row r="784" spans="1:8" ht="12.75">
      <c r="A784" s="53"/>
      <c r="B784" s="53"/>
      <c r="C784" s="53"/>
      <c r="D784" s="53"/>
      <c r="E784" s="53"/>
      <c r="F784" s="53"/>
      <c r="G784" s="16"/>
      <c r="H784" s="16"/>
    </row>
    <row r="785" spans="1:8" ht="12.75">
      <c r="A785" s="53"/>
      <c r="B785" s="53"/>
      <c r="C785" s="53"/>
      <c r="D785" s="53"/>
      <c r="E785" s="53"/>
      <c r="F785" s="53"/>
      <c r="G785" s="16"/>
      <c r="H785" s="16"/>
    </row>
    <row r="786" spans="1:8" ht="12.75">
      <c r="A786" s="53"/>
      <c r="B786" s="53"/>
      <c r="C786" s="53"/>
      <c r="D786" s="53"/>
      <c r="E786" s="53"/>
      <c r="F786" s="53"/>
      <c r="G786" s="16"/>
      <c r="H786" s="16"/>
    </row>
    <row r="787" spans="1:8" ht="12.75">
      <c r="A787" s="53"/>
      <c r="B787" s="53"/>
      <c r="C787" s="53"/>
      <c r="D787" s="53"/>
      <c r="E787" s="53"/>
      <c r="F787" s="53"/>
      <c r="G787" s="16"/>
      <c r="H787" s="16"/>
    </row>
    <row r="788" spans="1:8" ht="12.75">
      <c r="A788" s="53"/>
      <c r="B788" s="53"/>
      <c r="C788" s="53"/>
      <c r="D788" s="53"/>
      <c r="E788" s="53"/>
      <c r="F788" s="53"/>
      <c r="G788" s="16"/>
      <c r="H788" s="16"/>
    </row>
    <row r="789" spans="1:8" ht="12.75">
      <c r="A789" s="53"/>
      <c r="B789" s="53"/>
      <c r="C789" s="53"/>
      <c r="D789" s="53"/>
      <c r="E789" s="53"/>
      <c r="F789" s="53"/>
      <c r="G789" s="16"/>
      <c r="H789" s="16"/>
    </row>
    <row r="790" spans="1:8" ht="12.75">
      <c r="A790" s="53"/>
      <c r="B790" s="53"/>
      <c r="C790" s="53"/>
      <c r="D790" s="53"/>
      <c r="E790" s="53"/>
      <c r="F790" s="53"/>
      <c r="G790" s="16"/>
      <c r="H790" s="16"/>
    </row>
    <row r="791" spans="1:8" ht="12.75">
      <c r="A791" s="53"/>
      <c r="B791" s="53"/>
      <c r="C791" s="53"/>
      <c r="D791" s="53"/>
      <c r="E791" s="53"/>
      <c r="F791" s="53"/>
      <c r="G791" s="16"/>
      <c r="H791" s="16"/>
    </row>
    <row r="792" spans="1:8" ht="12.75">
      <c r="A792" s="53"/>
      <c r="B792" s="53"/>
      <c r="C792" s="53"/>
      <c r="D792" s="53"/>
      <c r="E792" s="53"/>
      <c r="F792" s="53"/>
      <c r="G792" s="16"/>
      <c r="H792" s="16"/>
    </row>
    <row r="793" spans="1:8" ht="12.75">
      <c r="A793" s="53"/>
      <c r="B793" s="53"/>
      <c r="C793" s="53"/>
      <c r="D793" s="53"/>
      <c r="E793" s="53"/>
      <c r="F793" s="53"/>
      <c r="G793" s="16"/>
      <c r="H793" s="16"/>
    </row>
    <row r="794" spans="1:8" ht="12.75">
      <c r="A794" s="53"/>
      <c r="B794" s="53"/>
      <c r="C794" s="53"/>
      <c r="D794" s="53"/>
      <c r="E794" s="53"/>
      <c r="F794" s="53"/>
      <c r="G794" s="16"/>
      <c r="H794" s="16"/>
    </row>
    <row r="795" spans="1:8" ht="12.75">
      <c r="A795" s="53"/>
      <c r="B795" s="53"/>
      <c r="C795" s="53"/>
      <c r="D795" s="53"/>
      <c r="E795" s="53"/>
      <c r="F795" s="53"/>
      <c r="G795" s="16"/>
      <c r="H795" s="16"/>
    </row>
    <row r="796" spans="1:8" ht="12.75">
      <c r="A796" s="53"/>
      <c r="B796" s="53"/>
      <c r="C796" s="53"/>
      <c r="D796" s="53"/>
      <c r="E796" s="53"/>
      <c r="F796" s="53"/>
      <c r="G796" s="16"/>
      <c r="H796" s="16"/>
    </row>
    <row r="797" spans="1:8" ht="12.75">
      <c r="A797" s="53"/>
      <c r="B797" s="53"/>
      <c r="C797" s="53"/>
      <c r="D797" s="53"/>
      <c r="E797" s="53"/>
      <c r="F797" s="53"/>
      <c r="G797" s="16"/>
      <c r="H797" s="16"/>
    </row>
    <row r="798" spans="1:8" ht="12.75">
      <c r="A798" s="53"/>
      <c r="B798" s="53"/>
      <c r="C798" s="53"/>
      <c r="D798" s="53"/>
      <c r="E798" s="53"/>
      <c r="F798" s="53"/>
      <c r="G798" s="16"/>
      <c r="H798" s="16"/>
    </row>
    <row r="799" spans="1:8" ht="12.75">
      <c r="A799" s="53"/>
      <c r="B799" s="53"/>
      <c r="C799" s="53"/>
      <c r="D799" s="53"/>
      <c r="E799" s="53"/>
      <c r="F799" s="53"/>
      <c r="G799" s="16"/>
      <c r="H799" s="16"/>
    </row>
    <row r="800" spans="1:8" ht="12.75">
      <c r="A800" s="53"/>
      <c r="B800" s="53"/>
      <c r="C800" s="53"/>
      <c r="D800" s="53"/>
      <c r="E800" s="53"/>
      <c r="F800" s="53"/>
      <c r="G800" s="16"/>
      <c r="H800" s="16"/>
    </row>
    <row r="801" spans="1:8" ht="12.75">
      <c r="A801" s="53"/>
      <c r="B801" s="53"/>
      <c r="C801" s="53"/>
      <c r="D801" s="53"/>
      <c r="E801" s="53"/>
      <c r="F801" s="53"/>
      <c r="G801" s="16"/>
      <c r="H801" s="16"/>
    </row>
    <row r="802" spans="1:8" ht="12.75">
      <c r="A802" s="53"/>
      <c r="B802" s="53"/>
      <c r="C802" s="53"/>
      <c r="D802" s="53"/>
      <c r="E802" s="53"/>
      <c r="F802" s="53"/>
      <c r="G802" s="16"/>
      <c r="H802" s="16"/>
    </row>
    <row r="803" spans="1:8" ht="12.75">
      <c r="A803" s="53"/>
      <c r="B803" s="53"/>
      <c r="C803" s="53"/>
      <c r="D803" s="53"/>
      <c r="E803" s="53"/>
      <c r="F803" s="53"/>
      <c r="G803" s="16"/>
      <c r="H803" s="16"/>
    </row>
    <row r="804" spans="1:8" ht="12.75">
      <c r="A804" s="53"/>
      <c r="B804" s="53"/>
      <c r="C804" s="53"/>
      <c r="D804" s="53"/>
      <c r="E804" s="53"/>
      <c r="F804" s="53"/>
      <c r="G804" s="16"/>
      <c r="H804" s="16"/>
    </row>
    <row r="805" spans="1:8" ht="12.75">
      <c r="A805" s="53"/>
      <c r="B805" s="53"/>
      <c r="C805" s="53"/>
      <c r="D805" s="53"/>
      <c r="E805" s="53"/>
      <c r="F805" s="53"/>
      <c r="G805" s="16"/>
      <c r="H805" s="16"/>
    </row>
    <row r="806" spans="1:8" ht="12.75">
      <c r="A806" s="53"/>
      <c r="B806" s="53"/>
      <c r="C806" s="53"/>
      <c r="D806" s="53"/>
      <c r="E806" s="53"/>
      <c r="F806" s="53"/>
      <c r="G806" s="16"/>
      <c r="H806" s="16"/>
    </row>
    <row r="807" spans="1:8" ht="12.75">
      <c r="A807" s="53"/>
      <c r="B807" s="53"/>
      <c r="C807" s="53"/>
      <c r="D807" s="53"/>
      <c r="E807" s="53"/>
      <c r="F807" s="53"/>
      <c r="G807" s="16"/>
      <c r="H807" s="16"/>
    </row>
    <row r="808" spans="1:8" ht="12.75">
      <c r="A808" s="53"/>
      <c r="B808" s="53"/>
      <c r="C808" s="53"/>
      <c r="D808" s="53"/>
      <c r="E808" s="53"/>
      <c r="F808" s="53"/>
      <c r="G808" s="16"/>
      <c r="H808" s="16"/>
    </row>
    <row r="809" spans="1:8" ht="12.75">
      <c r="A809" s="53"/>
      <c r="B809" s="53"/>
      <c r="C809" s="53"/>
      <c r="D809" s="53"/>
      <c r="E809" s="53"/>
      <c r="F809" s="53"/>
      <c r="G809" s="16"/>
      <c r="H809" s="16"/>
    </row>
    <row r="810" spans="1:8" ht="12.75">
      <c r="A810" s="53"/>
      <c r="B810" s="53"/>
      <c r="C810" s="53"/>
      <c r="D810" s="53"/>
      <c r="E810" s="53"/>
      <c r="F810" s="53"/>
      <c r="G810" s="16"/>
      <c r="H810" s="16"/>
    </row>
    <row r="811" spans="1:8" ht="12.75">
      <c r="A811" s="53"/>
      <c r="B811" s="53"/>
      <c r="C811" s="53"/>
      <c r="D811" s="53"/>
      <c r="E811" s="53"/>
      <c r="F811" s="53"/>
      <c r="G811" s="16"/>
      <c r="H811" s="16"/>
    </row>
    <row r="812" spans="1:8" ht="12.75">
      <c r="A812" s="53"/>
      <c r="B812" s="53"/>
      <c r="C812" s="53"/>
      <c r="D812" s="53"/>
      <c r="E812" s="53"/>
      <c r="F812" s="53"/>
      <c r="G812" s="16"/>
      <c r="H812" s="16"/>
    </row>
    <row r="813" spans="1:8" ht="12.75">
      <c r="A813" s="53"/>
      <c r="B813" s="53"/>
      <c r="C813" s="53"/>
      <c r="D813" s="53"/>
      <c r="E813" s="53"/>
      <c r="F813" s="53"/>
      <c r="G813" s="16"/>
      <c r="H813" s="16"/>
    </row>
    <row r="814" spans="1:8" ht="12.75">
      <c r="A814" s="53"/>
      <c r="B814" s="53"/>
      <c r="C814" s="53"/>
      <c r="D814" s="53"/>
      <c r="E814" s="53"/>
      <c r="F814" s="53"/>
      <c r="G814" s="16"/>
      <c r="H814" s="16"/>
    </row>
    <row r="815" spans="1:8" ht="12.75">
      <c r="A815" s="53"/>
      <c r="B815" s="53"/>
      <c r="C815" s="53"/>
      <c r="D815" s="53"/>
      <c r="E815" s="53"/>
      <c r="F815" s="53"/>
      <c r="G815" s="16"/>
      <c r="H815" s="16"/>
    </row>
    <row r="816" spans="1:8" ht="12.75">
      <c r="A816" s="53"/>
      <c r="B816" s="53"/>
      <c r="C816" s="53"/>
      <c r="D816" s="53"/>
      <c r="E816" s="53"/>
      <c r="F816" s="53"/>
      <c r="G816" s="16"/>
      <c r="H816" s="16"/>
    </row>
    <row r="817" spans="1:8" ht="12.75">
      <c r="A817" s="53"/>
      <c r="B817" s="53"/>
      <c r="C817" s="53"/>
      <c r="D817" s="53"/>
      <c r="E817" s="53"/>
      <c r="F817" s="53"/>
      <c r="G817" s="16"/>
      <c r="H817" s="16"/>
    </row>
    <row r="818" spans="1:8" ht="12.75">
      <c r="A818" s="53"/>
      <c r="B818" s="53"/>
      <c r="C818" s="53"/>
      <c r="D818" s="53"/>
      <c r="E818" s="53"/>
      <c r="F818" s="53"/>
      <c r="G818" s="16"/>
      <c r="H818" s="16"/>
    </row>
    <row r="819" spans="1:8" ht="12.75">
      <c r="A819" s="53"/>
      <c r="B819" s="53"/>
      <c r="C819" s="53"/>
      <c r="D819" s="53"/>
      <c r="E819" s="53"/>
      <c r="F819" s="53"/>
      <c r="G819" s="16"/>
      <c r="H819" s="16"/>
    </row>
    <row r="820" spans="1:8" ht="12.75">
      <c r="A820" s="53"/>
      <c r="B820" s="53"/>
      <c r="C820" s="53"/>
      <c r="D820" s="53"/>
      <c r="E820" s="53"/>
      <c r="F820" s="53"/>
      <c r="G820" s="16"/>
      <c r="H820" s="16"/>
    </row>
    <row r="821" spans="1:8" ht="12.75">
      <c r="A821" s="53"/>
      <c r="B821" s="53"/>
      <c r="C821" s="53"/>
      <c r="D821" s="53"/>
      <c r="E821" s="53"/>
      <c r="F821" s="53"/>
      <c r="G821" s="16"/>
      <c r="H821" s="16"/>
    </row>
    <row r="822" spans="1:8" ht="12.75">
      <c r="A822" s="53"/>
      <c r="B822" s="53"/>
      <c r="C822" s="53"/>
      <c r="D822" s="53"/>
      <c r="E822" s="53"/>
      <c r="F822" s="53"/>
      <c r="G822" s="16"/>
      <c r="H822" s="16"/>
    </row>
    <row r="823" spans="1:8" ht="12.75">
      <c r="A823" s="53"/>
      <c r="B823" s="53"/>
      <c r="C823" s="53"/>
      <c r="D823" s="53"/>
      <c r="E823" s="53"/>
      <c r="F823" s="53"/>
      <c r="G823" s="16"/>
      <c r="H823" s="16"/>
    </row>
    <row r="824" spans="1:8" ht="12.75">
      <c r="A824" s="53"/>
      <c r="B824" s="53"/>
      <c r="C824" s="53"/>
      <c r="D824" s="53"/>
      <c r="E824" s="53"/>
      <c r="F824" s="53"/>
      <c r="G824" s="16"/>
      <c r="H824" s="16"/>
    </row>
    <row r="825" spans="1:8" ht="12.75">
      <c r="A825" s="53"/>
      <c r="B825" s="53"/>
      <c r="C825" s="53"/>
      <c r="D825" s="53"/>
      <c r="E825" s="53"/>
      <c r="F825" s="53"/>
      <c r="G825" s="16"/>
      <c r="H825" s="16"/>
    </row>
    <row r="826" spans="1:8" ht="12.75">
      <c r="A826" s="53"/>
      <c r="B826" s="53"/>
      <c r="C826" s="53"/>
      <c r="D826" s="53"/>
      <c r="E826" s="53"/>
      <c r="F826" s="53"/>
      <c r="G826" s="16"/>
      <c r="H826" s="16"/>
    </row>
    <row r="827" spans="1:8" ht="12.75">
      <c r="A827" s="53"/>
      <c r="B827" s="53"/>
      <c r="C827" s="53"/>
      <c r="D827" s="53"/>
      <c r="E827" s="53"/>
      <c r="F827" s="53"/>
      <c r="G827" s="16"/>
      <c r="H827" s="16"/>
    </row>
    <row r="828" spans="1:8" ht="12.75">
      <c r="A828" s="53"/>
      <c r="B828" s="53"/>
      <c r="C828" s="53"/>
      <c r="D828" s="53"/>
      <c r="E828" s="53"/>
      <c r="F828" s="53"/>
      <c r="G828" s="16"/>
      <c r="H828" s="16"/>
    </row>
    <row r="829" spans="1:8" ht="12.75">
      <c r="A829" s="53"/>
      <c r="B829" s="53"/>
      <c r="C829" s="53"/>
      <c r="D829" s="53"/>
      <c r="E829" s="53"/>
      <c r="F829" s="53"/>
      <c r="G829" s="16"/>
      <c r="H829" s="16"/>
    </row>
    <row r="830" spans="1:8" ht="12.75">
      <c r="A830" s="53"/>
      <c r="B830" s="53"/>
      <c r="C830" s="53"/>
      <c r="D830" s="53"/>
      <c r="E830" s="53"/>
      <c r="F830" s="53"/>
      <c r="G830" s="16"/>
      <c r="H830" s="16"/>
    </row>
    <row r="831" spans="1:8" ht="12.75">
      <c r="A831" s="53"/>
      <c r="B831" s="53"/>
      <c r="C831" s="53"/>
      <c r="D831" s="53"/>
      <c r="E831" s="53"/>
      <c r="F831" s="53"/>
      <c r="G831" s="16"/>
      <c r="H831" s="16"/>
    </row>
    <row r="832" spans="1:8" ht="12.75">
      <c r="A832" s="53"/>
      <c r="B832" s="53"/>
      <c r="C832" s="53"/>
      <c r="D832" s="53"/>
      <c r="E832" s="53"/>
      <c r="F832" s="53"/>
      <c r="G832" s="16"/>
      <c r="H832" s="16"/>
    </row>
    <row r="833" spans="1:8" ht="12.75">
      <c r="A833" s="53"/>
      <c r="B833" s="53"/>
      <c r="C833" s="53"/>
      <c r="D833" s="53"/>
      <c r="E833" s="53"/>
      <c r="F833" s="53"/>
      <c r="G833" s="16"/>
      <c r="H833" s="16"/>
    </row>
    <row r="834" spans="1:8" ht="12.75">
      <c r="A834" s="53"/>
      <c r="B834" s="53"/>
      <c r="C834" s="53"/>
      <c r="D834" s="53"/>
      <c r="E834" s="53"/>
      <c r="F834" s="53"/>
      <c r="G834" s="16"/>
      <c r="H834" s="16"/>
    </row>
    <row r="835" spans="1:8" ht="12.75">
      <c r="A835" s="53"/>
      <c r="B835" s="53"/>
      <c r="C835" s="53"/>
      <c r="D835" s="53"/>
      <c r="E835" s="53"/>
      <c r="F835" s="53"/>
      <c r="G835" s="16"/>
      <c r="H835" s="16"/>
    </row>
    <row r="836" spans="1:8" ht="12.75">
      <c r="A836" s="53"/>
      <c r="B836" s="53"/>
      <c r="C836" s="53"/>
      <c r="D836" s="53"/>
      <c r="E836" s="53"/>
      <c r="F836" s="53"/>
      <c r="G836" s="16"/>
      <c r="H836" s="16"/>
    </row>
    <row r="837" spans="1:8" ht="12.75">
      <c r="A837" s="53"/>
      <c r="B837" s="53"/>
      <c r="C837" s="53"/>
      <c r="D837" s="53"/>
      <c r="E837" s="53"/>
      <c r="F837" s="53"/>
      <c r="G837" s="16"/>
      <c r="H837" s="16"/>
    </row>
    <row r="838" spans="1:8" ht="12.75">
      <c r="A838" s="53"/>
      <c r="B838" s="53"/>
      <c r="C838" s="53"/>
      <c r="D838" s="53"/>
      <c r="E838" s="53"/>
      <c r="F838" s="53"/>
      <c r="G838" s="16"/>
      <c r="H838" s="16"/>
    </row>
    <row r="839" spans="1:8" ht="12.75">
      <c r="A839" s="53"/>
      <c r="B839" s="53"/>
      <c r="C839" s="53"/>
      <c r="D839" s="53"/>
      <c r="E839" s="53"/>
      <c r="F839" s="53"/>
      <c r="G839" s="16"/>
      <c r="H839" s="16"/>
    </row>
    <row r="840" spans="1:8" ht="12.75">
      <c r="A840" s="53"/>
      <c r="B840" s="53"/>
      <c r="C840" s="53"/>
      <c r="D840" s="53"/>
      <c r="E840" s="53"/>
      <c r="F840" s="53"/>
      <c r="G840" s="16"/>
      <c r="H840" s="16"/>
    </row>
    <row r="841" spans="1:8" ht="12.75">
      <c r="A841" s="53"/>
      <c r="B841" s="53"/>
      <c r="C841" s="53"/>
      <c r="D841" s="53"/>
      <c r="E841" s="53"/>
      <c r="F841" s="53"/>
      <c r="G841" s="16"/>
      <c r="H841" s="16"/>
    </row>
    <row r="842" spans="1:8" ht="12.75">
      <c r="A842" s="53"/>
      <c r="B842" s="53"/>
      <c r="C842" s="53"/>
      <c r="D842" s="53"/>
      <c r="E842" s="53"/>
      <c r="F842" s="53"/>
      <c r="G842" s="16"/>
      <c r="H842" s="16"/>
    </row>
    <row r="843" spans="1:8" ht="12.75">
      <c r="A843" s="53"/>
      <c r="B843" s="53"/>
      <c r="C843" s="53"/>
      <c r="D843" s="53"/>
      <c r="E843" s="53"/>
      <c r="F843" s="53"/>
      <c r="G843" s="16"/>
      <c r="H843" s="16"/>
    </row>
    <row r="844" spans="1:8" ht="12.75">
      <c r="A844" s="53"/>
      <c r="B844" s="53"/>
      <c r="C844" s="53"/>
      <c r="D844" s="53"/>
      <c r="E844" s="53"/>
      <c r="F844" s="53"/>
      <c r="G844" s="16"/>
      <c r="H844" s="16"/>
    </row>
    <row r="845" spans="1:8" ht="12.75">
      <c r="A845" s="53"/>
      <c r="B845" s="53"/>
      <c r="C845" s="53"/>
      <c r="D845" s="53"/>
      <c r="E845" s="53"/>
      <c r="F845" s="53"/>
      <c r="G845" s="16"/>
      <c r="H845" s="16"/>
    </row>
    <row r="846" spans="1:8" ht="12.75">
      <c r="A846" s="53"/>
      <c r="B846" s="53"/>
      <c r="C846" s="53"/>
      <c r="D846" s="53"/>
      <c r="E846" s="53"/>
      <c r="F846" s="53"/>
      <c r="G846" s="16"/>
      <c r="H846" s="16"/>
    </row>
    <row r="847" spans="1:8" ht="12.75">
      <c r="A847" s="53"/>
      <c r="B847" s="53"/>
      <c r="C847" s="53"/>
      <c r="D847" s="53"/>
      <c r="E847" s="53"/>
      <c r="F847" s="53"/>
      <c r="G847" s="16"/>
      <c r="H847" s="16"/>
    </row>
    <row r="848" spans="1:8" ht="12.75">
      <c r="A848" s="53"/>
      <c r="B848" s="53"/>
      <c r="C848" s="53"/>
      <c r="D848" s="53"/>
      <c r="E848" s="53"/>
      <c r="F848" s="53"/>
      <c r="G848" s="16"/>
      <c r="H848" s="16"/>
    </row>
    <row r="849" spans="1:8" ht="12.75">
      <c r="A849" s="53"/>
      <c r="B849" s="53"/>
      <c r="C849" s="53"/>
      <c r="D849" s="53"/>
      <c r="E849" s="53"/>
      <c r="F849" s="53"/>
      <c r="G849" s="16"/>
      <c r="H849" s="16"/>
    </row>
    <row r="850" spans="1:8" ht="12.75">
      <c r="A850" s="53"/>
      <c r="B850" s="53"/>
      <c r="C850" s="53"/>
      <c r="D850" s="53"/>
      <c r="E850" s="53"/>
      <c r="F850" s="53"/>
      <c r="G850" s="16"/>
      <c r="H850" s="16"/>
    </row>
    <row r="851" spans="1:8" ht="12.75">
      <c r="A851" s="53"/>
      <c r="B851" s="53"/>
      <c r="C851" s="53"/>
      <c r="D851" s="53"/>
      <c r="E851" s="53"/>
      <c r="F851" s="53"/>
      <c r="G851" s="16"/>
      <c r="H851" s="16"/>
    </row>
    <row r="852" spans="1:8" ht="12.75">
      <c r="A852" s="53"/>
      <c r="B852" s="53"/>
      <c r="C852" s="53"/>
      <c r="D852" s="53"/>
      <c r="E852" s="53"/>
      <c r="F852" s="53"/>
      <c r="G852" s="16"/>
      <c r="H852" s="16"/>
    </row>
    <row r="853" spans="1:8" ht="12.75">
      <c r="A853" s="53"/>
      <c r="B853" s="53"/>
      <c r="C853" s="53"/>
      <c r="D853" s="53"/>
      <c r="E853" s="53"/>
      <c r="F853" s="53"/>
      <c r="G853" s="16"/>
      <c r="H853" s="16"/>
    </row>
    <row r="854" spans="1:8" ht="12.75">
      <c r="A854" s="53"/>
      <c r="B854" s="53"/>
      <c r="C854" s="53"/>
      <c r="D854" s="53"/>
      <c r="E854" s="53"/>
      <c r="F854" s="53"/>
      <c r="G854" s="16"/>
      <c r="H854" s="16"/>
    </row>
    <row r="855" spans="1:8" ht="12.75">
      <c r="A855" s="53"/>
      <c r="B855" s="53"/>
      <c r="C855" s="53"/>
      <c r="D855" s="53"/>
      <c r="E855" s="53"/>
      <c r="F855" s="53"/>
      <c r="G855" s="16"/>
      <c r="H855" s="16"/>
    </row>
    <row r="856" spans="1:8" ht="12.75">
      <c r="A856" s="53"/>
      <c r="B856" s="53"/>
      <c r="C856" s="53"/>
      <c r="D856" s="53"/>
      <c r="E856" s="53"/>
      <c r="F856" s="53"/>
      <c r="G856" s="16"/>
      <c r="H856" s="16"/>
    </row>
    <row r="857" spans="1:8" ht="12.75">
      <c r="A857" s="53"/>
      <c r="B857" s="53"/>
      <c r="C857" s="53"/>
      <c r="D857" s="53"/>
      <c r="E857" s="53"/>
      <c r="F857" s="53"/>
      <c r="G857" s="16"/>
      <c r="H857" s="16"/>
    </row>
    <row r="858" spans="1:8" ht="12.75">
      <c r="A858" s="53"/>
      <c r="B858" s="53"/>
      <c r="C858" s="53"/>
      <c r="D858" s="53"/>
      <c r="E858" s="53"/>
      <c r="F858" s="53"/>
      <c r="G858" s="16"/>
      <c r="H858" s="16"/>
    </row>
    <row r="859" spans="1:8" ht="12.75">
      <c r="A859" s="53"/>
      <c r="B859" s="53"/>
      <c r="C859" s="53"/>
      <c r="D859" s="53"/>
      <c r="E859" s="53"/>
      <c r="F859" s="53"/>
      <c r="G859" s="16"/>
      <c r="H859" s="16"/>
    </row>
    <row r="860" spans="1:8" ht="12.75">
      <c r="A860" s="53"/>
      <c r="B860" s="53"/>
      <c r="C860" s="53"/>
      <c r="D860" s="53"/>
      <c r="E860" s="53"/>
      <c r="F860" s="53"/>
      <c r="G860" s="16"/>
      <c r="H860" s="16"/>
    </row>
    <row r="861" spans="1:8" ht="12.75">
      <c r="A861" s="53"/>
      <c r="B861" s="53"/>
      <c r="C861" s="53"/>
      <c r="D861" s="53"/>
      <c r="E861" s="53"/>
      <c r="F861" s="53"/>
      <c r="G861" s="16"/>
      <c r="H861" s="16"/>
    </row>
    <row r="862" spans="1:8" ht="12.75">
      <c r="A862" s="53"/>
      <c r="B862" s="53"/>
      <c r="C862" s="53"/>
      <c r="D862" s="53"/>
      <c r="E862" s="53"/>
      <c r="F862" s="53"/>
      <c r="G862" s="16"/>
      <c r="H862" s="16"/>
    </row>
    <row r="863" spans="1:8" ht="12.75">
      <c r="A863" s="53"/>
      <c r="B863" s="53"/>
      <c r="C863" s="53"/>
      <c r="D863" s="53"/>
      <c r="E863" s="53"/>
      <c r="F863" s="53"/>
      <c r="G863" s="16"/>
      <c r="H863" s="16"/>
    </row>
    <row r="864" spans="1:8" ht="12.75">
      <c r="A864" s="53"/>
      <c r="B864" s="53"/>
      <c r="C864" s="53"/>
      <c r="D864" s="53"/>
      <c r="E864" s="53"/>
      <c r="F864" s="53"/>
      <c r="G864" s="16"/>
      <c r="H864" s="16"/>
    </row>
    <row r="865" spans="1:8" ht="12.75">
      <c r="A865" s="53"/>
      <c r="B865" s="53"/>
      <c r="C865" s="53"/>
      <c r="D865" s="53"/>
      <c r="E865" s="53"/>
      <c r="F865" s="53"/>
      <c r="G865" s="16"/>
      <c r="H865" s="16"/>
    </row>
    <row r="866" spans="1:8" ht="12.75">
      <c r="A866" s="53"/>
      <c r="B866" s="53"/>
      <c r="C866" s="53"/>
      <c r="D866" s="53"/>
      <c r="E866" s="53"/>
      <c r="F866" s="53"/>
      <c r="G866" s="16"/>
      <c r="H866" s="16"/>
    </row>
    <row r="867" spans="1:8" ht="12.75">
      <c r="A867" s="53"/>
      <c r="B867" s="53"/>
      <c r="C867" s="53"/>
      <c r="D867" s="53"/>
      <c r="E867" s="53"/>
      <c r="F867" s="53"/>
      <c r="G867" s="16"/>
      <c r="H867" s="16"/>
    </row>
    <row r="868" spans="1:8" ht="12.75">
      <c r="A868" s="53"/>
      <c r="B868" s="53"/>
      <c r="C868" s="53"/>
      <c r="D868" s="53"/>
      <c r="E868" s="53"/>
      <c r="F868" s="53"/>
      <c r="G868" s="16"/>
      <c r="H868" s="16"/>
    </row>
    <row r="869" spans="1:8" ht="12.75">
      <c r="A869" s="53"/>
      <c r="B869" s="53"/>
      <c r="C869" s="53"/>
      <c r="D869" s="53"/>
      <c r="E869" s="53"/>
      <c r="F869" s="53"/>
      <c r="G869" s="16"/>
      <c r="H869" s="16"/>
    </row>
    <row r="870" spans="1:8" ht="12.75">
      <c r="A870" s="53"/>
      <c r="B870" s="53"/>
      <c r="C870" s="53"/>
      <c r="D870" s="53"/>
      <c r="E870" s="53"/>
      <c r="F870" s="53"/>
      <c r="G870" s="16"/>
      <c r="H870" s="16"/>
    </row>
    <row r="871" spans="1:8" ht="12.75">
      <c r="A871" s="53"/>
      <c r="B871" s="53"/>
      <c r="C871" s="53"/>
      <c r="D871" s="53"/>
      <c r="E871" s="53"/>
      <c r="F871" s="53"/>
      <c r="G871" s="16"/>
      <c r="H871" s="16"/>
    </row>
    <row r="872" spans="1:8" ht="12.75">
      <c r="A872" s="53"/>
      <c r="B872" s="53"/>
      <c r="C872" s="53"/>
      <c r="D872" s="53"/>
      <c r="E872" s="53"/>
      <c r="F872" s="53"/>
      <c r="G872" s="16"/>
      <c r="H872" s="16"/>
    </row>
    <row r="873" spans="1:8" ht="12.75">
      <c r="A873" s="53"/>
      <c r="B873" s="53"/>
      <c r="C873" s="53"/>
      <c r="D873" s="53"/>
      <c r="E873" s="53"/>
      <c r="F873" s="53"/>
      <c r="G873" s="16"/>
      <c r="H873" s="16"/>
    </row>
    <row r="874" spans="1:8" ht="12.75">
      <c r="A874" s="53"/>
      <c r="B874" s="53"/>
      <c r="C874" s="53"/>
      <c r="D874" s="53"/>
      <c r="E874" s="53"/>
      <c r="F874" s="53"/>
      <c r="G874" s="16"/>
      <c r="H874" s="16"/>
    </row>
    <row r="875" spans="1:8" ht="12.75">
      <c r="A875" s="53"/>
      <c r="B875" s="53"/>
      <c r="C875" s="53"/>
      <c r="D875" s="53"/>
      <c r="E875" s="53"/>
      <c r="F875" s="53"/>
      <c r="G875" s="16"/>
      <c r="H875" s="16"/>
    </row>
    <row r="876" spans="1:8" ht="12.75">
      <c r="A876" s="53"/>
      <c r="B876" s="53"/>
      <c r="C876" s="53"/>
      <c r="D876" s="53"/>
      <c r="E876" s="53"/>
      <c r="F876" s="53"/>
      <c r="G876" s="16"/>
      <c r="H876" s="16"/>
    </row>
    <row r="877" spans="1:8" ht="12.75">
      <c r="A877" s="53"/>
      <c r="B877" s="53"/>
      <c r="C877" s="53"/>
      <c r="D877" s="53"/>
      <c r="E877" s="53"/>
      <c r="F877" s="53"/>
      <c r="G877" s="16"/>
      <c r="H877" s="16"/>
    </row>
    <row r="878" spans="1:8" ht="12.75">
      <c r="A878" s="53"/>
      <c r="B878" s="53"/>
      <c r="C878" s="53"/>
      <c r="D878" s="53"/>
      <c r="E878" s="53"/>
      <c r="F878" s="53"/>
      <c r="G878" s="16"/>
      <c r="H878" s="16"/>
    </row>
    <row r="879" spans="1:8" ht="12.75">
      <c r="A879" s="53"/>
      <c r="B879" s="53"/>
      <c r="C879" s="53"/>
      <c r="D879" s="53"/>
      <c r="E879" s="53"/>
      <c r="F879" s="53"/>
      <c r="G879" s="16"/>
      <c r="H879" s="16"/>
    </row>
    <row r="880" spans="1:8" ht="12.75">
      <c r="A880" s="53"/>
      <c r="B880" s="53"/>
      <c r="C880" s="53"/>
      <c r="D880" s="53"/>
      <c r="E880" s="53"/>
      <c r="F880" s="53"/>
      <c r="G880" s="16"/>
      <c r="H880" s="16"/>
    </row>
    <row r="881" spans="1:8" ht="12.75">
      <c r="A881" s="53"/>
      <c r="B881" s="53"/>
      <c r="C881" s="53"/>
      <c r="D881" s="53"/>
      <c r="E881" s="53"/>
      <c r="F881" s="53"/>
      <c r="G881" s="16"/>
      <c r="H881" s="16"/>
    </row>
    <row r="882" spans="1:8" ht="12.75">
      <c r="A882" s="53"/>
      <c r="B882" s="53"/>
      <c r="C882" s="53"/>
      <c r="D882" s="53"/>
      <c r="E882" s="53"/>
      <c r="F882" s="53"/>
      <c r="G882" s="16"/>
      <c r="H882" s="16"/>
    </row>
    <row r="883" spans="1:8" ht="12.75">
      <c r="A883" s="53"/>
      <c r="B883" s="53"/>
      <c r="C883" s="53"/>
      <c r="D883" s="53"/>
      <c r="E883" s="53"/>
      <c r="F883" s="53"/>
      <c r="G883" s="16"/>
      <c r="H883" s="16"/>
    </row>
    <row r="884" spans="1:8" ht="12.75">
      <c r="A884" s="53"/>
      <c r="B884" s="53"/>
      <c r="C884" s="53"/>
      <c r="D884" s="53"/>
      <c r="E884" s="53"/>
      <c r="F884" s="53"/>
      <c r="G884" s="16"/>
      <c r="H884" s="16"/>
    </row>
    <row r="885" spans="1:8" ht="12.75">
      <c r="A885" s="53"/>
      <c r="B885" s="53"/>
      <c r="C885" s="53"/>
      <c r="D885" s="53"/>
      <c r="E885" s="53"/>
      <c r="F885" s="53"/>
      <c r="G885" s="16"/>
      <c r="H885" s="16"/>
    </row>
    <row r="886" spans="1:8" ht="12.75">
      <c r="A886" s="53"/>
      <c r="B886" s="53"/>
      <c r="C886" s="53"/>
      <c r="D886" s="53"/>
      <c r="E886" s="53"/>
      <c r="F886" s="53"/>
      <c r="G886" s="16"/>
      <c r="H886" s="16"/>
    </row>
    <row r="887" spans="1:8" ht="12.75">
      <c r="A887" s="53"/>
      <c r="B887" s="53"/>
      <c r="C887" s="53"/>
      <c r="D887" s="53"/>
      <c r="E887" s="53"/>
      <c r="F887" s="53"/>
      <c r="G887" s="16"/>
      <c r="H887" s="16"/>
    </row>
    <row r="888" spans="1:8" ht="12.75">
      <c r="A888" s="53"/>
      <c r="B888" s="53"/>
      <c r="C888" s="53"/>
      <c r="D888" s="53"/>
      <c r="E888" s="53"/>
      <c r="F888" s="53"/>
      <c r="G888" s="16"/>
      <c r="H888" s="16"/>
    </row>
    <row r="889" spans="1:8" ht="12.75">
      <c r="A889" s="53"/>
      <c r="B889" s="53"/>
      <c r="C889" s="53"/>
      <c r="D889" s="53"/>
      <c r="E889" s="53"/>
      <c r="F889" s="53"/>
      <c r="G889" s="16"/>
      <c r="H889" s="16"/>
    </row>
    <row r="890" spans="1:8" ht="12.75">
      <c r="A890" s="53"/>
      <c r="B890" s="53"/>
      <c r="C890" s="53"/>
      <c r="D890" s="53"/>
      <c r="E890" s="53"/>
      <c r="F890" s="53"/>
      <c r="G890" s="16"/>
      <c r="H890" s="16"/>
    </row>
    <row r="891" spans="1:8" ht="12.75">
      <c r="A891" s="53"/>
      <c r="B891" s="53"/>
      <c r="C891" s="53"/>
      <c r="D891" s="53"/>
      <c r="E891" s="53"/>
      <c r="F891" s="53"/>
      <c r="G891" s="16"/>
      <c r="H891" s="16"/>
    </row>
    <row r="892" spans="1:8" ht="12.75">
      <c r="A892" s="53"/>
      <c r="B892" s="53"/>
      <c r="C892" s="53"/>
      <c r="D892" s="53"/>
      <c r="E892" s="53"/>
      <c r="F892" s="53"/>
      <c r="G892" s="16"/>
      <c r="H892" s="16"/>
    </row>
    <row r="893" spans="1:8" ht="12.75">
      <c r="A893" s="53"/>
      <c r="B893" s="53"/>
      <c r="C893" s="53"/>
      <c r="D893" s="53"/>
      <c r="E893" s="53"/>
      <c r="F893" s="53"/>
      <c r="G893" s="16"/>
      <c r="H893" s="16"/>
    </row>
    <row r="894" spans="1:8" ht="12.75">
      <c r="A894" s="53"/>
      <c r="B894" s="53"/>
      <c r="C894" s="53"/>
      <c r="D894" s="53"/>
      <c r="E894" s="53"/>
      <c r="F894" s="53"/>
      <c r="G894" s="16"/>
      <c r="H894" s="16"/>
    </row>
    <row r="895" spans="1:8" ht="12.75">
      <c r="A895" s="53"/>
      <c r="B895" s="53"/>
      <c r="C895" s="53"/>
      <c r="D895" s="53"/>
      <c r="E895" s="53"/>
      <c r="F895" s="53"/>
      <c r="G895" s="16"/>
      <c r="H895" s="16"/>
    </row>
    <row r="896" spans="1:8" ht="12.75">
      <c r="A896" s="53"/>
      <c r="B896" s="53"/>
      <c r="C896" s="53"/>
      <c r="D896" s="53"/>
      <c r="E896" s="53"/>
      <c r="F896" s="53"/>
      <c r="G896" s="16"/>
      <c r="H896" s="16"/>
    </row>
    <row r="897" spans="1:8" ht="12.75">
      <c r="A897" s="53"/>
      <c r="B897" s="53"/>
      <c r="C897" s="53"/>
      <c r="D897" s="53"/>
      <c r="E897" s="53"/>
      <c r="F897" s="53"/>
      <c r="G897" s="16"/>
      <c r="H897" s="16"/>
    </row>
    <row r="898" spans="1:8" ht="12.75">
      <c r="A898" s="53"/>
      <c r="B898" s="53"/>
      <c r="C898" s="53"/>
      <c r="D898" s="53"/>
      <c r="E898" s="53"/>
      <c r="F898" s="53"/>
      <c r="G898" s="16"/>
      <c r="H898" s="16"/>
    </row>
    <row r="899" spans="1:8" ht="12.75">
      <c r="A899" s="53"/>
      <c r="B899" s="53"/>
      <c r="C899" s="53"/>
      <c r="D899" s="53"/>
      <c r="E899" s="53"/>
      <c r="F899" s="53"/>
      <c r="G899" s="16"/>
      <c r="H899" s="16"/>
    </row>
    <row r="900" spans="1:8" ht="12.75">
      <c r="A900" s="53"/>
      <c r="B900" s="53"/>
      <c r="C900" s="53"/>
      <c r="D900" s="53"/>
      <c r="E900" s="53"/>
      <c r="F900" s="53"/>
      <c r="G900" s="16"/>
      <c r="H900" s="16"/>
    </row>
    <row r="901" spans="1:8" ht="12.75">
      <c r="A901" s="53"/>
      <c r="B901" s="53"/>
      <c r="C901" s="53"/>
      <c r="D901" s="53"/>
      <c r="E901" s="53"/>
      <c r="F901" s="53"/>
      <c r="G901" s="16"/>
      <c r="H901" s="16"/>
    </row>
    <row r="902" spans="1:8" ht="12.75">
      <c r="A902" s="53"/>
      <c r="B902" s="53"/>
      <c r="C902" s="53"/>
      <c r="D902" s="53"/>
      <c r="E902" s="53"/>
      <c r="F902" s="53"/>
      <c r="G902" s="16"/>
      <c r="H902" s="16"/>
    </row>
    <row r="903" spans="1:8" ht="12.75">
      <c r="A903" s="53"/>
      <c r="B903" s="53"/>
      <c r="C903" s="53"/>
      <c r="D903" s="53"/>
      <c r="E903" s="53"/>
      <c r="F903" s="53"/>
      <c r="G903" s="16"/>
      <c r="H903" s="16"/>
    </row>
    <row r="904" spans="1:8" ht="12.75">
      <c r="A904" s="53"/>
      <c r="B904" s="53"/>
      <c r="C904" s="53"/>
      <c r="D904" s="53"/>
      <c r="E904" s="53"/>
      <c r="F904" s="53"/>
      <c r="G904" s="16"/>
      <c r="H904" s="16"/>
    </row>
    <row r="905" spans="1:8" ht="12.75">
      <c r="A905" s="53"/>
      <c r="B905" s="53"/>
      <c r="C905" s="53"/>
      <c r="D905" s="53"/>
      <c r="E905" s="53"/>
      <c r="F905" s="53"/>
      <c r="G905" s="16"/>
      <c r="H905" s="16"/>
    </row>
    <row r="906" spans="1:8" ht="12.75">
      <c r="A906" s="53"/>
      <c r="B906" s="53"/>
      <c r="C906" s="53"/>
      <c r="D906" s="53"/>
      <c r="E906" s="53"/>
      <c r="F906" s="53"/>
      <c r="G906" s="16"/>
      <c r="H906" s="16"/>
    </row>
    <row r="907" spans="1:8" ht="12.75">
      <c r="A907" s="53"/>
      <c r="B907" s="53"/>
      <c r="C907" s="53"/>
      <c r="D907" s="53"/>
      <c r="E907" s="53"/>
      <c r="F907" s="53"/>
      <c r="G907" s="16"/>
      <c r="H907" s="16"/>
    </row>
    <row r="908" spans="1:8" ht="12.75">
      <c r="A908" s="53"/>
      <c r="B908" s="53"/>
      <c r="C908" s="53"/>
      <c r="D908" s="53"/>
      <c r="E908" s="53"/>
      <c r="F908" s="53"/>
      <c r="G908" s="16"/>
      <c r="H908" s="16"/>
    </row>
    <row r="909" spans="1:8" ht="12.75">
      <c r="A909" s="53"/>
      <c r="B909" s="53"/>
      <c r="C909" s="53"/>
      <c r="D909" s="53"/>
      <c r="E909" s="53"/>
      <c r="F909" s="53"/>
      <c r="G909" s="16"/>
      <c r="H909" s="16"/>
    </row>
    <row r="910" spans="1:8" ht="12.75">
      <c r="A910" s="53"/>
      <c r="B910" s="53"/>
      <c r="C910" s="53"/>
      <c r="D910" s="53"/>
      <c r="E910" s="53"/>
      <c r="F910" s="53"/>
      <c r="G910" s="16"/>
      <c r="H910" s="16"/>
    </row>
    <row r="911" spans="1:8" ht="12.75">
      <c r="A911" s="53"/>
      <c r="B911" s="53"/>
      <c r="C911" s="53"/>
      <c r="D911" s="53"/>
      <c r="E911" s="53"/>
      <c r="F911" s="53"/>
      <c r="G911" s="16"/>
      <c r="H911" s="16"/>
    </row>
    <row r="912" spans="1:8" ht="12.75">
      <c r="A912" s="53"/>
      <c r="B912" s="53"/>
      <c r="C912" s="53"/>
      <c r="D912" s="53"/>
      <c r="E912" s="53"/>
      <c r="F912" s="53"/>
      <c r="G912" s="16"/>
      <c r="H912" s="16"/>
    </row>
    <row r="913" spans="1:8" ht="12.75">
      <c r="A913" s="53"/>
      <c r="B913" s="53"/>
      <c r="C913" s="53"/>
      <c r="D913" s="53"/>
      <c r="E913" s="53"/>
      <c r="F913" s="53"/>
      <c r="G913" s="16"/>
      <c r="H913" s="16"/>
    </row>
    <row r="914" spans="1:8" ht="12.75">
      <c r="A914" s="53"/>
      <c r="B914" s="53"/>
      <c r="C914" s="53"/>
      <c r="D914" s="53"/>
      <c r="E914" s="53"/>
      <c r="F914" s="53"/>
      <c r="G914" s="16"/>
      <c r="H914" s="16"/>
    </row>
    <row r="915" spans="1:8" ht="12.75">
      <c r="A915" s="53"/>
      <c r="B915" s="53"/>
      <c r="C915" s="53"/>
      <c r="D915" s="53"/>
      <c r="E915" s="53"/>
      <c r="F915" s="53"/>
      <c r="G915" s="16"/>
      <c r="H915" s="16"/>
    </row>
    <row r="916" spans="1:8" ht="12.75">
      <c r="A916" s="53"/>
      <c r="B916" s="53"/>
      <c r="C916" s="53"/>
      <c r="D916" s="53"/>
      <c r="E916" s="53"/>
      <c r="F916" s="53"/>
      <c r="G916" s="16"/>
      <c r="H916" s="16"/>
    </row>
    <row r="917" spans="1:8" ht="12.75">
      <c r="A917" s="53"/>
      <c r="B917" s="53"/>
      <c r="C917" s="53"/>
      <c r="D917" s="53"/>
      <c r="E917" s="53"/>
      <c r="F917" s="53"/>
      <c r="G917" s="16"/>
      <c r="H917" s="16"/>
    </row>
    <row r="918" spans="1:8" ht="12.75">
      <c r="A918" s="53"/>
      <c r="B918" s="53"/>
      <c r="C918" s="53"/>
      <c r="D918" s="53"/>
      <c r="E918" s="53"/>
      <c r="F918" s="53"/>
      <c r="G918" s="16"/>
      <c r="H918" s="16"/>
    </row>
    <row r="919" spans="1:8" ht="12.75">
      <c r="A919" s="53"/>
      <c r="B919" s="53"/>
      <c r="C919" s="53"/>
      <c r="D919" s="53"/>
      <c r="E919" s="53"/>
      <c r="F919" s="53"/>
      <c r="G919" s="16"/>
      <c r="H919" s="16"/>
    </row>
    <row r="920" spans="1:8" ht="12.75">
      <c r="A920" s="53"/>
      <c r="B920" s="53"/>
      <c r="C920" s="53"/>
      <c r="D920" s="53"/>
      <c r="E920" s="53"/>
      <c r="F920" s="53"/>
      <c r="G920" s="16"/>
      <c r="H920" s="16"/>
    </row>
    <row r="921" spans="1:8" ht="12.75">
      <c r="A921" s="53"/>
      <c r="B921" s="53"/>
      <c r="C921" s="53"/>
      <c r="D921" s="53"/>
      <c r="E921" s="53"/>
      <c r="F921" s="53"/>
      <c r="G921" s="16"/>
      <c r="H921" s="16"/>
    </row>
    <row r="922" spans="1:8" ht="12.75">
      <c r="A922" s="53"/>
      <c r="B922" s="53"/>
      <c r="C922" s="53"/>
      <c r="D922" s="53"/>
      <c r="E922" s="53"/>
      <c r="F922" s="53"/>
      <c r="G922" s="16"/>
      <c r="H922" s="16"/>
    </row>
    <row r="923" spans="1:8" ht="12.75">
      <c r="A923" s="53"/>
      <c r="B923" s="53"/>
      <c r="C923" s="53"/>
      <c r="D923" s="53"/>
      <c r="E923" s="53"/>
      <c r="F923" s="53"/>
      <c r="G923" s="16"/>
      <c r="H923" s="16"/>
    </row>
    <row r="924" spans="1:8" ht="12.75">
      <c r="A924" s="53"/>
      <c r="B924" s="53"/>
      <c r="C924" s="53"/>
      <c r="D924" s="53"/>
      <c r="E924" s="53"/>
      <c r="F924" s="53"/>
      <c r="G924" s="16"/>
      <c r="H924" s="16"/>
    </row>
    <row r="925" spans="1:8" ht="12.75">
      <c r="A925" s="53"/>
      <c r="B925" s="53"/>
      <c r="C925" s="53"/>
      <c r="D925" s="53"/>
      <c r="E925" s="53"/>
      <c r="F925" s="53"/>
      <c r="G925" s="16"/>
      <c r="H925" s="16"/>
    </row>
    <row r="926" spans="1:8" ht="12.75">
      <c r="A926" s="53"/>
      <c r="B926" s="53"/>
      <c r="C926" s="53"/>
      <c r="D926" s="53"/>
      <c r="E926" s="53"/>
      <c r="F926" s="53"/>
      <c r="G926" s="16"/>
      <c r="H926" s="16"/>
    </row>
    <row r="927" spans="1:8" ht="12.75">
      <c r="A927" s="53"/>
      <c r="B927" s="53"/>
      <c r="C927" s="53"/>
      <c r="D927" s="53"/>
      <c r="E927" s="53"/>
      <c r="F927" s="53"/>
      <c r="G927" s="16"/>
      <c r="H927" s="16"/>
    </row>
    <row r="928" spans="1:8" ht="12.75">
      <c r="A928" s="53"/>
      <c r="B928" s="53"/>
      <c r="C928" s="53"/>
      <c r="D928" s="53"/>
      <c r="E928" s="53"/>
      <c r="F928" s="53"/>
      <c r="G928" s="16"/>
      <c r="H928" s="16"/>
    </row>
    <row r="929" spans="1:8" ht="12.75">
      <c r="A929" s="53"/>
      <c r="B929" s="53"/>
      <c r="C929" s="53"/>
      <c r="D929" s="53"/>
      <c r="E929" s="53"/>
      <c r="F929" s="53"/>
      <c r="G929" s="16"/>
      <c r="H929" s="16"/>
    </row>
    <row r="930" spans="1:8" ht="12.75">
      <c r="A930" s="53"/>
      <c r="B930" s="53"/>
      <c r="C930" s="53"/>
      <c r="D930" s="53"/>
      <c r="E930" s="53"/>
      <c r="F930" s="53"/>
      <c r="G930" s="16"/>
      <c r="H930" s="16"/>
    </row>
    <row r="931" spans="1:8" ht="12.75">
      <c r="A931" s="53"/>
      <c r="B931" s="53"/>
      <c r="C931" s="53"/>
      <c r="D931" s="53"/>
      <c r="E931" s="53"/>
      <c r="F931" s="53"/>
      <c r="G931" s="16"/>
      <c r="H931" s="16"/>
    </row>
    <row r="932" spans="1:8" ht="12.75">
      <c r="A932" s="53"/>
      <c r="B932" s="53"/>
      <c r="C932" s="53"/>
      <c r="D932" s="53"/>
      <c r="E932" s="53"/>
      <c r="F932" s="53"/>
      <c r="G932" s="16"/>
      <c r="H932" s="16"/>
    </row>
    <row r="933" spans="1:8" ht="12.75">
      <c r="A933" s="53"/>
      <c r="B933" s="53"/>
      <c r="C933" s="53"/>
      <c r="D933" s="53"/>
      <c r="E933" s="53"/>
      <c r="F933" s="53"/>
      <c r="G933" s="16"/>
      <c r="H933" s="16"/>
    </row>
    <row r="934" spans="1:8" ht="12.75">
      <c r="A934" s="53"/>
      <c r="B934" s="53"/>
      <c r="C934" s="53"/>
      <c r="D934" s="53"/>
      <c r="E934" s="53"/>
      <c r="F934" s="53"/>
      <c r="G934" s="16"/>
      <c r="H934" s="16"/>
    </row>
    <row r="935" spans="1:8" ht="12.75">
      <c r="A935" s="53"/>
      <c r="B935" s="53"/>
      <c r="C935" s="53"/>
      <c r="D935" s="53"/>
      <c r="E935" s="53"/>
      <c r="F935" s="53"/>
      <c r="G935" s="16"/>
      <c r="H935" s="16"/>
    </row>
    <row r="936" spans="1:8" ht="12.75">
      <c r="A936" s="53"/>
      <c r="B936" s="53"/>
      <c r="C936" s="53"/>
      <c r="D936" s="53"/>
      <c r="E936" s="53"/>
      <c r="F936" s="53"/>
      <c r="G936" s="16"/>
      <c r="H936" s="16"/>
    </row>
    <row r="937" spans="1:8" ht="12.75">
      <c r="A937" s="53"/>
      <c r="B937" s="53"/>
      <c r="C937" s="53"/>
      <c r="D937" s="53"/>
      <c r="E937" s="53"/>
      <c r="F937" s="53"/>
      <c r="G937" s="16"/>
      <c r="H937" s="16"/>
    </row>
    <row r="938" spans="1:8" ht="12.75">
      <c r="A938" s="53"/>
      <c r="B938" s="53"/>
      <c r="C938" s="53"/>
      <c r="D938" s="53"/>
      <c r="E938" s="53"/>
      <c r="F938" s="53"/>
      <c r="G938" s="16"/>
      <c r="H938" s="16"/>
    </row>
    <row r="939" spans="1:8" ht="12.75">
      <c r="A939" s="53"/>
      <c r="B939" s="53"/>
      <c r="C939" s="53"/>
      <c r="D939" s="53"/>
      <c r="E939" s="53"/>
      <c r="F939" s="53"/>
      <c r="G939" s="16"/>
      <c r="H939" s="16"/>
    </row>
    <row r="940" spans="1:8" ht="12.75">
      <c r="A940" s="53"/>
      <c r="B940" s="53"/>
      <c r="C940" s="53"/>
      <c r="D940" s="53"/>
      <c r="E940" s="53"/>
      <c r="F940" s="53"/>
      <c r="G940" s="16"/>
      <c r="H940" s="16"/>
    </row>
    <row r="941" spans="1:8" ht="12.75">
      <c r="A941" s="53"/>
      <c r="B941" s="53"/>
      <c r="C941" s="53"/>
      <c r="D941" s="53"/>
      <c r="E941" s="53"/>
      <c r="F941" s="53"/>
      <c r="G941" s="16"/>
      <c r="H941" s="16"/>
    </row>
    <row r="942" spans="1:8" ht="12.75">
      <c r="A942" s="53"/>
      <c r="B942" s="53"/>
      <c r="C942" s="53"/>
      <c r="D942" s="53"/>
      <c r="E942" s="53"/>
      <c r="F942" s="53"/>
      <c r="G942" s="16"/>
      <c r="H942" s="16"/>
    </row>
    <row r="943" spans="1:8" ht="12.75">
      <c r="A943" s="53"/>
      <c r="B943" s="53"/>
      <c r="C943" s="53"/>
      <c r="D943" s="53"/>
      <c r="E943" s="53"/>
      <c r="F943" s="53"/>
      <c r="G943" s="16"/>
      <c r="H943" s="16"/>
    </row>
    <row r="944" spans="1:8" ht="12.75">
      <c r="A944" s="53"/>
      <c r="B944" s="53"/>
      <c r="C944" s="53"/>
      <c r="D944" s="53"/>
      <c r="E944" s="53"/>
      <c r="F944" s="53"/>
      <c r="G944" s="16"/>
      <c r="H944" s="16"/>
    </row>
    <row r="945" spans="1:8" ht="12.75">
      <c r="A945" s="53"/>
      <c r="B945" s="53"/>
      <c r="C945" s="53"/>
      <c r="D945" s="53"/>
      <c r="E945" s="53"/>
      <c r="F945" s="53"/>
      <c r="G945" s="16"/>
      <c r="H945" s="16"/>
    </row>
    <row r="946" spans="1:8" ht="12.75">
      <c r="A946" s="53"/>
      <c r="B946" s="53"/>
      <c r="C946" s="53"/>
      <c r="D946" s="53"/>
      <c r="E946" s="53"/>
      <c r="F946" s="53"/>
      <c r="G946" s="16"/>
      <c r="H946" s="16"/>
    </row>
    <row r="947" spans="1:8" ht="12.75">
      <c r="A947" s="53"/>
      <c r="B947" s="53"/>
      <c r="C947" s="53"/>
      <c r="D947" s="53"/>
      <c r="E947" s="53"/>
      <c r="F947" s="53"/>
      <c r="G947" s="16"/>
      <c r="H947" s="16"/>
    </row>
    <row r="948" spans="1:8" ht="12.75">
      <c r="A948" s="53"/>
      <c r="B948" s="53"/>
      <c r="C948" s="53"/>
      <c r="D948" s="53"/>
      <c r="E948" s="53"/>
      <c r="F948" s="53"/>
      <c r="G948" s="16"/>
      <c r="H948" s="16"/>
    </row>
    <row r="949" spans="1:8" ht="12.75">
      <c r="A949" s="53"/>
      <c r="B949" s="53"/>
      <c r="C949" s="53"/>
      <c r="D949" s="53"/>
      <c r="E949" s="53"/>
      <c r="F949" s="53"/>
      <c r="G949" s="16"/>
      <c r="H949" s="16"/>
    </row>
    <row r="950" spans="1:8" ht="12.75">
      <c r="A950" s="53"/>
      <c r="B950" s="53"/>
      <c r="C950" s="53"/>
      <c r="D950" s="53"/>
      <c r="E950" s="53"/>
      <c r="F950" s="53"/>
      <c r="G950" s="16"/>
      <c r="H950" s="16"/>
    </row>
    <row r="951" spans="1:8" ht="12.75">
      <c r="A951" s="53"/>
      <c r="B951" s="53"/>
      <c r="C951" s="53"/>
      <c r="D951" s="53"/>
      <c r="E951" s="53"/>
      <c r="F951" s="53"/>
      <c r="G951" s="16"/>
      <c r="H951" s="16"/>
    </row>
    <row r="952" spans="1:8" ht="12.75">
      <c r="A952" s="53"/>
      <c r="B952" s="53"/>
      <c r="C952" s="53"/>
      <c r="D952" s="53"/>
      <c r="E952" s="53"/>
      <c r="F952" s="53"/>
      <c r="G952" s="16"/>
      <c r="H952" s="16"/>
    </row>
    <row r="953" spans="1:8" ht="12.75">
      <c r="A953" s="53"/>
      <c r="B953" s="53"/>
      <c r="C953" s="53"/>
      <c r="D953" s="53"/>
      <c r="E953" s="53"/>
      <c r="F953" s="53"/>
      <c r="G953" s="16"/>
      <c r="H953" s="16"/>
    </row>
    <row r="954" spans="1:8" ht="12.75">
      <c r="A954" s="53"/>
      <c r="B954" s="53"/>
      <c r="C954" s="53"/>
      <c r="D954" s="53"/>
      <c r="E954" s="53"/>
      <c r="F954" s="53"/>
      <c r="G954" s="16"/>
      <c r="H954" s="16"/>
    </row>
    <row r="955" spans="1:8" ht="12.75">
      <c r="A955" s="53"/>
      <c r="B955" s="53"/>
      <c r="C955" s="53"/>
      <c r="D955" s="53"/>
      <c r="E955" s="53"/>
      <c r="F955" s="53"/>
      <c r="G955" s="16"/>
      <c r="H955" s="16"/>
    </row>
    <row r="956" spans="1:8" ht="12.75">
      <c r="A956" s="53"/>
      <c r="B956" s="53"/>
      <c r="C956" s="53"/>
      <c r="D956" s="53"/>
      <c r="E956" s="53"/>
      <c r="F956" s="53"/>
      <c r="G956" s="16"/>
      <c r="H956" s="16"/>
    </row>
    <row r="957" spans="1:8" ht="12.75">
      <c r="A957" s="53"/>
      <c r="B957" s="53"/>
      <c r="C957" s="53"/>
      <c r="D957" s="53"/>
      <c r="E957" s="53"/>
      <c r="F957" s="53"/>
      <c r="G957" s="16"/>
      <c r="H957" s="16"/>
    </row>
    <row r="958" spans="1:8" ht="12.75">
      <c r="A958" s="53"/>
      <c r="B958" s="53"/>
      <c r="C958" s="53"/>
      <c r="D958" s="53"/>
      <c r="E958" s="53"/>
      <c r="F958" s="53"/>
      <c r="G958" s="16"/>
      <c r="H958" s="16"/>
    </row>
    <row r="959" spans="1:8" ht="12.75">
      <c r="A959" s="53"/>
      <c r="B959" s="53"/>
      <c r="C959" s="53"/>
      <c r="D959" s="53"/>
      <c r="E959" s="53"/>
      <c r="F959" s="53"/>
      <c r="G959" s="16"/>
      <c r="H959" s="16"/>
    </row>
    <row r="960" spans="1:8" ht="12.75">
      <c r="A960" s="53"/>
      <c r="B960" s="53"/>
      <c r="C960" s="53"/>
      <c r="D960" s="53"/>
      <c r="E960" s="53"/>
      <c r="F960" s="53"/>
      <c r="G960" s="16"/>
      <c r="H960" s="16"/>
    </row>
    <row r="961" spans="1:8" ht="12.75">
      <c r="A961" s="53"/>
      <c r="B961" s="53"/>
      <c r="C961" s="53"/>
      <c r="D961" s="53"/>
      <c r="E961" s="53"/>
      <c r="F961" s="53"/>
      <c r="G961" s="16"/>
      <c r="H961" s="16"/>
    </row>
    <row r="962" spans="1:8" ht="12.75">
      <c r="A962" s="53"/>
      <c r="B962" s="53"/>
      <c r="C962" s="53"/>
      <c r="D962" s="53"/>
      <c r="E962" s="53"/>
      <c r="F962" s="53"/>
      <c r="G962" s="16"/>
      <c r="H962" s="16"/>
    </row>
    <row r="963" spans="1:8" ht="12.75">
      <c r="A963" s="53"/>
      <c r="B963" s="53"/>
      <c r="C963" s="53"/>
      <c r="D963" s="53"/>
      <c r="E963" s="53"/>
      <c r="F963" s="53"/>
      <c r="G963" s="16"/>
      <c r="H963" s="16"/>
    </row>
    <row r="964" spans="1:8" ht="12.75">
      <c r="A964" s="53"/>
      <c r="B964" s="53"/>
      <c r="C964" s="53"/>
      <c r="D964" s="53"/>
      <c r="E964" s="53"/>
      <c r="F964" s="53"/>
      <c r="G964" s="16"/>
      <c r="H964" s="16"/>
    </row>
    <row r="965" spans="1:8" ht="12.75">
      <c r="A965" s="53"/>
      <c r="B965" s="53"/>
      <c r="C965" s="53"/>
      <c r="D965" s="53"/>
      <c r="E965" s="53"/>
      <c r="F965" s="53"/>
      <c r="G965" s="16"/>
      <c r="H965" s="16"/>
    </row>
    <row r="966" spans="1:8" ht="12.75">
      <c r="A966" s="53"/>
      <c r="B966" s="53"/>
      <c r="C966" s="53"/>
      <c r="D966" s="53"/>
      <c r="E966" s="53"/>
      <c r="F966" s="53"/>
      <c r="G966" s="16"/>
      <c r="H966" s="16"/>
    </row>
    <row r="967" spans="1:8" ht="12.75">
      <c r="A967" s="53"/>
      <c r="B967" s="53"/>
      <c r="C967" s="53"/>
      <c r="D967" s="53"/>
      <c r="E967" s="53"/>
      <c r="F967" s="53"/>
      <c r="G967" s="16"/>
      <c r="H967" s="16"/>
    </row>
    <row r="968" spans="1:8" ht="12.75">
      <c r="A968" s="53"/>
      <c r="B968" s="53"/>
      <c r="C968" s="53"/>
      <c r="D968" s="53"/>
      <c r="E968" s="53"/>
      <c r="F968" s="53"/>
      <c r="G968" s="16"/>
      <c r="H968" s="16"/>
    </row>
    <row r="969" spans="1:8" ht="12.75">
      <c r="A969" s="53"/>
      <c r="B969" s="53"/>
      <c r="C969" s="53"/>
      <c r="D969" s="53"/>
      <c r="E969" s="53"/>
      <c r="F969" s="53"/>
      <c r="G969" s="16"/>
      <c r="H969" s="16"/>
    </row>
    <row r="970" spans="1:8" ht="12.75">
      <c r="A970" s="53"/>
      <c r="B970" s="53"/>
      <c r="C970" s="53"/>
      <c r="D970" s="53"/>
      <c r="E970" s="53"/>
      <c r="F970" s="53"/>
      <c r="G970" s="16"/>
      <c r="H970" s="16"/>
    </row>
    <row r="971" spans="1:8" ht="12.75">
      <c r="A971" s="53"/>
      <c r="B971" s="53"/>
      <c r="C971" s="53"/>
      <c r="D971" s="53"/>
      <c r="E971" s="53"/>
      <c r="F971" s="53"/>
      <c r="G971" s="16"/>
      <c r="H971" s="16"/>
    </row>
    <row r="972" spans="1:8" ht="12.75">
      <c r="A972" s="53"/>
      <c r="B972" s="53"/>
      <c r="C972" s="53"/>
      <c r="D972" s="53"/>
      <c r="E972" s="53"/>
      <c r="F972" s="53"/>
      <c r="G972" s="16"/>
      <c r="H972" s="16"/>
    </row>
    <row r="973" spans="1:8" ht="12.75">
      <c r="A973" s="53"/>
      <c r="B973" s="53"/>
      <c r="C973" s="53"/>
      <c r="D973" s="53"/>
      <c r="E973" s="53"/>
      <c r="F973" s="53"/>
      <c r="G973" s="16"/>
      <c r="H973" s="16"/>
    </row>
    <row r="974" spans="1:8" ht="12.75">
      <c r="A974" s="53"/>
      <c r="B974" s="53"/>
      <c r="C974" s="53"/>
      <c r="D974" s="53"/>
      <c r="E974" s="53"/>
      <c r="F974" s="53"/>
      <c r="G974" s="16"/>
      <c r="H974" s="16"/>
    </row>
    <row r="975" spans="1:8" ht="12.75">
      <c r="A975" s="53"/>
      <c r="B975" s="53"/>
      <c r="C975" s="53"/>
      <c r="D975" s="53"/>
      <c r="E975" s="53"/>
      <c r="F975" s="53"/>
      <c r="G975" s="16"/>
      <c r="H975" s="16"/>
    </row>
    <row r="976" spans="1:8" ht="12.75">
      <c r="A976" s="53"/>
      <c r="B976" s="53"/>
      <c r="C976" s="53"/>
      <c r="D976" s="53"/>
      <c r="E976" s="53"/>
      <c r="F976" s="53"/>
      <c r="G976" s="16"/>
      <c r="H976" s="16"/>
    </row>
    <row r="977" spans="1:8" ht="12.75">
      <c r="A977" s="53"/>
      <c r="B977" s="53"/>
      <c r="C977" s="53"/>
      <c r="D977" s="53"/>
      <c r="E977" s="53"/>
      <c r="F977" s="53"/>
      <c r="G977" s="16"/>
      <c r="H977" s="16"/>
    </row>
    <row r="978" spans="1:8" ht="12.75">
      <c r="A978" s="53"/>
      <c r="B978" s="53"/>
      <c r="C978" s="53"/>
      <c r="D978" s="53"/>
      <c r="E978" s="53"/>
      <c r="F978" s="53"/>
      <c r="G978" s="16"/>
      <c r="H978" s="16"/>
    </row>
    <row r="979" spans="1:8" ht="12.75">
      <c r="A979" s="53"/>
      <c r="B979" s="53"/>
      <c r="C979" s="53"/>
      <c r="D979" s="53"/>
      <c r="E979" s="53"/>
      <c r="F979" s="53"/>
      <c r="G979" s="16"/>
      <c r="H979" s="16"/>
    </row>
    <row r="980" spans="1:8" ht="12.75">
      <c r="A980" s="53"/>
      <c r="B980" s="53"/>
      <c r="C980" s="53"/>
      <c r="D980" s="53"/>
      <c r="E980" s="53"/>
      <c r="F980" s="53"/>
      <c r="G980" s="16"/>
      <c r="H980" s="16"/>
    </row>
    <row r="981" spans="1:8" ht="12.75">
      <c r="A981" s="53"/>
      <c r="B981" s="53"/>
      <c r="C981" s="53"/>
      <c r="D981" s="53"/>
      <c r="E981" s="53"/>
      <c r="F981" s="53"/>
      <c r="G981" s="16"/>
      <c r="H981" s="16"/>
    </row>
    <row r="982" spans="1:8" ht="12.75">
      <c r="A982" s="53"/>
      <c r="B982" s="53"/>
      <c r="C982" s="53"/>
      <c r="D982" s="53"/>
      <c r="E982" s="53"/>
      <c r="F982" s="53"/>
      <c r="G982" s="16"/>
      <c r="H982" s="16"/>
    </row>
    <row r="983" spans="1:8" ht="12.75">
      <c r="A983" s="53"/>
      <c r="B983" s="53"/>
      <c r="C983" s="53"/>
      <c r="D983" s="53"/>
      <c r="E983" s="53"/>
      <c r="F983" s="53"/>
      <c r="G983" s="16"/>
      <c r="H983" s="16"/>
    </row>
    <row r="984" spans="1:8" ht="12.75">
      <c r="A984" s="53"/>
      <c r="B984" s="53"/>
      <c r="C984" s="53"/>
      <c r="D984" s="53"/>
      <c r="E984" s="53"/>
      <c r="F984" s="53"/>
      <c r="G984" s="16"/>
      <c r="H984" s="16"/>
    </row>
    <row r="985" spans="1:8" ht="12.75">
      <c r="A985" s="53"/>
      <c r="B985" s="53"/>
      <c r="C985" s="53"/>
      <c r="D985" s="53"/>
      <c r="E985" s="53"/>
      <c r="F985" s="53"/>
      <c r="G985" s="16"/>
      <c r="H985" s="16"/>
    </row>
    <row r="986" spans="1:8" ht="12.75">
      <c r="A986" s="53"/>
      <c r="B986" s="53"/>
      <c r="C986" s="53"/>
      <c r="D986" s="53"/>
      <c r="E986" s="53"/>
      <c r="F986" s="53"/>
      <c r="G986" s="16"/>
      <c r="H986" s="16"/>
    </row>
    <row r="987" spans="1:8" ht="12.75">
      <c r="A987" s="53"/>
      <c r="B987" s="53"/>
      <c r="C987" s="53"/>
      <c r="D987" s="53"/>
      <c r="E987" s="53"/>
      <c r="F987" s="53"/>
      <c r="G987" s="16"/>
      <c r="H987" s="16"/>
    </row>
    <row r="988" spans="1:8" ht="12.75">
      <c r="A988" s="53"/>
      <c r="B988" s="53"/>
      <c r="C988" s="53"/>
      <c r="D988" s="53"/>
      <c r="E988" s="53"/>
      <c r="F988" s="53"/>
      <c r="G988" s="16"/>
      <c r="H988" s="16"/>
    </row>
    <row r="989" spans="1:8" ht="12.75">
      <c r="A989" s="53"/>
      <c r="B989" s="53"/>
      <c r="C989" s="53"/>
      <c r="D989" s="53"/>
      <c r="E989" s="53"/>
      <c r="F989" s="53"/>
      <c r="G989" s="16"/>
      <c r="H989" s="16"/>
    </row>
    <row r="990" spans="1:8" ht="12.75">
      <c r="A990" s="53"/>
      <c r="B990" s="53"/>
      <c r="C990" s="53"/>
      <c r="D990" s="53"/>
      <c r="E990" s="53"/>
      <c r="F990" s="53"/>
      <c r="G990" s="16"/>
      <c r="H990" s="16"/>
    </row>
    <row r="991" spans="1:8" ht="12.75">
      <c r="A991" s="53"/>
      <c r="B991" s="53"/>
      <c r="C991" s="53"/>
      <c r="D991" s="53"/>
      <c r="E991" s="53"/>
      <c r="F991" s="53"/>
      <c r="G991" s="16"/>
      <c r="H991" s="16"/>
    </row>
    <row r="992" spans="1:8" ht="12.75">
      <c r="A992" s="53"/>
      <c r="B992" s="53"/>
      <c r="C992" s="53"/>
      <c r="D992" s="53"/>
      <c r="E992" s="53"/>
      <c r="F992" s="53"/>
      <c r="G992" s="16"/>
      <c r="H992" s="16"/>
    </row>
    <row r="993" spans="1:8" ht="12.75">
      <c r="A993" s="53"/>
      <c r="B993" s="53"/>
      <c r="C993" s="53"/>
      <c r="D993" s="53"/>
      <c r="E993" s="53"/>
      <c r="F993" s="53"/>
      <c r="G993" s="16"/>
      <c r="H993" s="16"/>
    </row>
    <row r="994" spans="1:8" ht="12.75">
      <c r="A994" s="53"/>
      <c r="B994" s="53"/>
      <c r="C994" s="53"/>
      <c r="D994" s="53"/>
      <c r="E994" s="53"/>
      <c r="F994" s="53"/>
      <c r="G994" s="16"/>
      <c r="H994" s="16"/>
    </row>
    <row r="995" spans="1:8" ht="12.75">
      <c r="A995" s="53"/>
      <c r="B995" s="53"/>
      <c r="C995" s="53"/>
      <c r="D995" s="53"/>
      <c r="E995" s="53"/>
      <c r="F995" s="53"/>
      <c r="G995" s="16"/>
      <c r="H995" s="16"/>
    </row>
    <row r="996" spans="1:8" ht="12.75">
      <c r="A996" s="53"/>
      <c r="B996" s="53"/>
      <c r="C996" s="53"/>
      <c r="D996" s="53"/>
      <c r="E996" s="53"/>
      <c r="F996" s="53"/>
      <c r="G996" s="16"/>
      <c r="H996" s="16"/>
    </row>
    <row r="997" spans="1:8" ht="12.75">
      <c r="A997" s="53"/>
      <c r="B997" s="53"/>
      <c r="C997" s="53"/>
      <c r="D997" s="53"/>
      <c r="E997" s="53"/>
      <c r="F997" s="53"/>
      <c r="G997" s="16"/>
      <c r="H997" s="16"/>
    </row>
    <row r="998" spans="1:8" ht="12.75">
      <c r="A998" s="53"/>
      <c r="B998" s="53"/>
      <c r="C998" s="53"/>
      <c r="D998" s="53"/>
      <c r="E998" s="53"/>
      <c r="F998" s="53"/>
      <c r="G998" s="16"/>
      <c r="H998" s="16"/>
    </row>
    <row r="999" spans="1:8" ht="12.75">
      <c r="A999" s="53"/>
      <c r="B999" s="53"/>
      <c r="C999" s="53"/>
      <c r="D999" s="53"/>
      <c r="E999" s="53"/>
      <c r="F999" s="53"/>
      <c r="G999" s="16"/>
      <c r="H999" s="16"/>
    </row>
    <row r="1000" spans="1:8" ht="12.75">
      <c r="A1000" s="53"/>
      <c r="B1000" s="53"/>
      <c r="C1000" s="53"/>
      <c r="D1000" s="53"/>
      <c r="E1000" s="53"/>
      <c r="F1000" s="53"/>
      <c r="G1000" s="16"/>
      <c r="H1000" s="16"/>
    </row>
    <row r="1001" spans="1:8" ht="12.75">
      <c r="A1001" s="53"/>
      <c r="B1001" s="53"/>
      <c r="C1001" s="53"/>
      <c r="D1001" s="53"/>
      <c r="E1001" s="53"/>
      <c r="F1001" s="53"/>
      <c r="G1001" s="16"/>
      <c r="H1001" s="16"/>
    </row>
    <row r="1002" spans="1:8" ht="12.75">
      <c r="A1002" s="53"/>
      <c r="B1002" s="53"/>
      <c r="C1002" s="53"/>
      <c r="D1002" s="53"/>
      <c r="E1002" s="53"/>
      <c r="F1002" s="53"/>
      <c r="G1002" s="16"/>
      <c r="H1002" s="16"/>
    </row>
    <row r="1003" spans="1:8" ht="12.75">
      <c r="A1003" s="53"/>
      <c r="B1003" s="53"/>
      <c r="C1003" s="53"/>
      <c r="D1003" s="53"/>
      <c r="E1003" s="53"/>
      <c r="F1003" s="53"/>
      <c r="G1003" s="16"/>
      <c r="H1003" s="16"/>
    </row>
    <row r="1004" spans="1:8" ht="12.75">
      <c r="A1004" s="53"/>
      <c r="B1004" s="53"/>
      <c r="C1004" s="53"/>
      <c r="D1004" s="53"/>
      <c r="E1004" s="53"/>
      <c r="F1004" s="53"/>
      <c r="G1004" s="16"/>
      <c r="H1004" s="16"/>
    </row>
    <row r="1005" spans="1:8" ht="12.75">
      <c r="A1005" s="53"/>
      <c r="B1005" s="53"/>
      <c r="C1005" s="53"/>
      <c r="D1005" s="53"/>
      <c r="E1005" s="53"/>
      <c r="F1005" s="53"/>
      <c r="G1005" s="16"/>
      <c r="H1005" s="16"/>
    </row>
    <row r="1006" spans="1:8" ht="12.75">
      <c r="A1006" s="53"/>
      <c r="B1006" s="53"/>
      <c r="C1006" s="53"/>
      <c r="D1006" s="53"/>
      <c r="E1006" s="53"/>
      <c r="F1006" s="53"/>
      <c r="G1006" s="16"/>
      <c r="H1006" s="16"/>
    </row>
    <row r="1007" spans="1:8" ht="12.75">
      <c r="A1007" s="53"/>
      <c r="B1007" s="53"/>
      <c r="C1007" s="53"/>
      <c r="D1007" s="53"/>
      <c r="E1007" s="53"/>
      <c r="F1007" s="53"/>
      <c r="G1007" s="16"/>
      <c r="H1007" s="16"/>
    </row>
    <row r="1008" spans="1:8" ht="12.75">
      <c r="A1008" s="53"/>
      <c r="B1008" s="53"/>
      <c r="C1008" s="53"/>
      <c r="D1008" s="53"/>
      <c r="E1008" s="53"/>
      <c r="F1008" s="53"/>
      <c r="G1008" s="16"/>
      <c r="H1008" s="16"/>
    </row>
    <row r="1009" spans="1:8" ht="12.75">
      <c r="A1009" s="53"/>
      <c r="B1009" s="53"/>
      <c r="C1009" s="53"/>
      <c r="D1009" s="53"/>
      <c r="E1009" s="53"/>
      <c r="F1009" s="53"/>
      <c r="G1009" s="16"/>
      <c r="H1009" s="16"/>
    </row>
    <row r="1010" spans="1:8" ht="12.75">
      <c r="A1010" s="53"/>
      <c r="B1010" s="53"/>
      <c r="C1010" s="53"/>
      <c r="D1010" s="53"/>
      <c r="E1010" s="53"/>
      <c r="F1010" s="53"/>
      <c r="G1010" s="16"/>
      <c r="H1010" s="16"/>
    </row>
    <row r="1011" spans="1:8" ht="12.75">
      <c r="A1011" s="53"/>
      <c r="B1011" s="53"/>
      <c r="C1011" s="53"/>
      <c r="D1011" s="53"/>
      <c r="E1011" s="53"/>
      <c r="F1011" s="53"/>
      <c r="G1011" s="16"/>
      <c r="H1011" s="16"/>
    </row>
    <row r="1012" spans="1:8" ht="12.75">
      <c r="A1012" s="53"/>
      <c r="B1012" s="53"/>
      <c r="C1012" s="53"/>
      <c r="D1012" s="53"/>
      <c r="E1012" s="53"/>
      <c r="F1012" s="53"/>
      <c r="G1012" s="16"/>
      <c r="H1012" s="16"/>
    </row>
    <row r="1013" spans="1:8" ht="12.75">
      <c r="A1013" s="53"/>
      <c r="B1013" s="53"/>
      <c r="C1013" s="53"/>
      <c r="D1013" s="53"/>
      <c r="E1013" s="53"/>
      <c r="F1013" s="53"/>
      <c r="G1013" s="16"/>
      <c r="H1013" s="16"/>
    </row>
    <row r="1014" spans="1:8" ht="12.75">
      <c r="A1014" s="53"/>
      <c r="B1014" s="53"/>
      <c r="C1014" s="53"/>
      <c r="D1014" s="53"/>
      <c r="E1014" s="53"/>
      <c r="F1014" s="53"/>
      <c r="G1014" s="16"/>
      <c r="H1014" s="16"/>
    </row>
    <row r="1015" spans="1:8" ht="12.75">
      <c r="A1015" s="53"/>
      <c r="B1015" s="53"/>
      <c r="C1015" s="53"/>
      <c r="D1015" s="53"/>
      <c r="E1015" s="53"/>
      <c r="F1015" s="53"/>
      <c r="G1015" s="16"/>
      <c r="H1015" s="16"/>
    </row>
    <row r="1016" spans="1:8" ht="12.75">
      <c r="A1016" s="53"/>
      <c r="B1016" s="53"/>
      <c r="C1016" s="53"/>
      <c r="D1016" s="53"/>
      <c r="E1016" s="53"/>
      <c r="F1016" s="53"/>
      <c r="G1016" s="16"/>
      <c r="H1016" s="16"/>
    </row>
    <row r="1017" spans="1:8" ht="12.75">
      <c r="A1017" s="53"/>
      <c r="B1017" s="53"/>
      <c r="C1017" s="53"/>
      <c r="D1017" s="53"/>
      <c r="E1017" s="53"/>
      <c r="F1017" s="53"/>
      <c r="G1017" s="16"/>
      <c r="H1017" s="16"/>
    </row>
    <row r="1018" spans="1:8" ht="12.75">
      <c r="A1018" s="53"/>
      <c r="B1018" s="53"/>
      <c r="C1018" s="53"/>
      <c r="D1018" s="53"/>
      <c r="E1018" s="53"/>
      <c r="F1018" s="53"/>
      <c r="G1018" s="16"/>
      <c r="H1018" s="16"/>
    </row>
    <row r="1019" spans="1:8" ht="12.75">
      <c r="A1019" s="53"/>
      <c r="B1019" s="53"/>
      <c r="C1019" s="53"/>
      <c r="D1019" s="53"/>
      <c r="E1019" s="53"/>
      <c r="F1019" s="53"/>
      <c r="G1019" s="16"/>
      <c r="H1019" s="16"/>
    </row>
    <row r="1020" spans="1:8" ht="12.75">
      <c r="A1020" s="53"/>
      <c r="B1020" s="53"/>
      <c r="C1020" s="53"/>
      <c r="D1020" s="53"/>
      <c r="E1020" s="53"/>
      <c r="F1020" s="53"/>
      <c r="G1020" s="16"/>
      <c r="H1020" s="16"/>
    </row>
    <row r="1021" spans="1:8" ht="12.75">
      <c r="A1021" s="53"/>
      <c r="B1021" s="53"/>
      <c r="C1021" s="53"/>
      <c r="D1021" s="53"/>
      <c r="E1021" s="53"/>
      <c r="F1021" s="53"/>
      <c r="G1021" s="16"/>
      <c r="H1021" s="16"/>
    </row>
    <row r="1022" spans="1:8" ht="12.75">
      <c r="A1022" s="53"/>
      <c r="B1022" s="53"/>
      <c r="C1022" s="53"/>
      <c r="D1022" s="53"/>
      <c r="E1022" s="53"/>
      <c r="F1022" s="53"/>
      <c r="G1022" s="16"/>
      <c r="H1022" s="16"/>
    </row>
    <row r="1023" spans="1:8" ht="12.75">
      <c r="A1023" s="53"/>
      <c r="B1023" s="53"/>
      <c r="C1023" s="53"/>
      <c r="D1023" s="53"/>
      <c r="E1023" s="53"/>
      <c r="F1023" s="53"/>
      <c r="G1023" s="16"/>
      <c r="H1023" s="16"/>
    </row>
    <row r="1024" spans="1:8" ht="12.75">
      <c r="A1024" s="53"/>
      <c r="B1024" s="53"/>
      <c r="C1024" s="53"/>
      <c r="D1024" s="53"/>
      <c r="E1024" s="53"/>
      <c r="F1024" s="53"/>
      <c r="G1024" s="16"/>
      <c r="H1024" s="16"/>
    </row>
    <row r="1025" spans="1:8" ht="12.75">
      <c r="A1025" s="53"/>
      <c r="B1025" s="53"/>
      <c r="C1025" s="53"/>
      <c r="D1025" s="53"/>
      <c r="E1025" s="53"/>
      <c r="F1025" s="53"/>
      <c r="G1025" s="16"/>
      <c r="H1025" s="16"/>
    </row>
    <row r="1026" spans="1:8" ht="12.75">
      <c r="A1026" s="53"/>
      <c r="B1026" s="53"/>
      <c r="C1026" s="53"/>
      <c r="D1026" s="53"/>
      <c r="E1026" s="53"/>
      <c r="F1026" s="53"/>
      <c r="G1026" s="16"/>
      <c r="H1026" s="16"/>
    </row>
    <row r="1027" spans="1:8" ht="12.75">
      <c r="A1027" s="53"/>
      <c r="B1027" s="53"/>
      <c r="C1027" s="53"/>
      <c r="D1027" s="53"/>
      <c r="E1027" s="53"/>
      <c r="F1027" s="53"/>
      <c r="G1027" s="16"/>
      <c r="H1027" s="16"/>
    </row>
    <row r="1028" spans="1:8" ht="12.75">
      <c r="A1028" s="53"/>
      <c r="B1028" s="53"/>
      <c r="C1028" s="53"/>
      <c r="D1028" s="53"/>
      <c r="E1028" s="53"/>
      <c r="F1028" s="53"/>
      <c r="G1028" s="16"/>
      <c r="H1028" s="16"/>
    </row>
    <row r="1029" spans="1:8" ht="12.75">
      <c r="A1029" s="53"/>
      <c r="B1029" s="53"/>
      <c r="C1029" s="53"/>
      <c r="D1029" s="53"/>
      <c r="E1029" s="53"/>
      <c r="F1029" s="53"/>
      <c r="G1029" s="16"/>
      <c r="H1029" s="16"/>
    </row>
    <row r="1030" spans="1:8" ht="12.75">
      <c r="A1030" s="53"/>
      <c r="B1030" s="53"/>
      <c r="C1030" s="53"/>
      <c r="D1030" s="53"/>
      <c r="E1030" s="53"/>
      <c r="F1030" s="53"/>
      <c r="G1030" s="16"/>
      <c r="H1030" s="16"/>
    </row>
    <row r="1031" spans="1:8" ht="12.75">
      <c r="A1031" s="53"/>
      <c r="B1031" s="53"/>
      <c r="C1031" s="53"/>
      <c r="D1031" s="53"/>
      <c r="E1031" s="53"/>
      <c r="F1031" s="53"/>
      <c r="G1031" s="16"/>
      <c r="H1031" s="16"/>
    </row>
    <row r="1032" spans="1:6" ht="15.75">
      <c r="A1032" s="7"/>
      <c r="B1032" s="7"/>
      <c r="C1032" s="7"/>
      <c r="D1032" s="7"/>
      <c r="E1032" s="7"/>
      <c r="F1032" s="7"/>
    </row>
    <row r="1033" spans="1:6" ht="15.75">
      <c r="A1033" s="7"/>
      <c r="B1033" s="7"/>
      <c r="C1033" s="7"/>
      <c r="D1033" s="7"/>
      <c r="E1033" s="7"/>
      <c r="F1033" s="7"/>
    </row>
    <row r="1034" spans="1:6" ht="15.75">
      <c r="A1034" s="7"/>
      <c r="B1034" s="7"/>
      <c r="C1034" s="7"/>
      <c r="D1034" s="7"/>
      <c r="E1034" s="7"/>
      <c r="F1034" s="7"/>
    </row>
    <row r="1035" spans="1:6" ht="15.75">
      <c r="A1035" s="7"/>
      <c r="B1035" s="7"/>
      <c r="C1035" s="7"/>
      <c r="D1035" s="7"/>
      <c r="E1035" s="7"/>
      <c r="F1035" s="7"/>
    </row>
    <row r="1036" spans="1:6" ht="15.75">
      <c r="A1036" s="7"/>
      <c r="B1036" s="7"/>
      <c r="C1036" s="7"/>
      <c r="D1036" s="7"/>
      <c r="E1036" s="7"/>
      <c r="F1036" s="7"/>
    </row>
    <row r="1037" spans="1:6" ht="15.75">
      <c r="A1037" s="7"/>
      <c r="B1037" s="7"/>
      <c r="C1037" s="7"/>
      <c r="D1037" s="7"/>
      <c r="E1037" s="7"/>
      <c r="F1037" s="7"/>
    </row>
    <row r="1038" spans="1:6" ht="15.75">
      <c r="A1038" s="7"/>
      <c r="B1038" s="7"/>
      <c r="C1038" s="7"/>
      <c r="D1038" s="7"/>
      <c r="E1038" s="7"/>
      <c r="F1038" s="7"/>
    </row>
    <row r="1039" spans="1:6" ht="15.75">
      <c r="A1039" s="7"/>
      <c r="B1039" s="7"/>
      <c r="C1039" s="7"/>
      <c r="D1039" s="7"/>
      <c r="E1039" s="7"/>
      <c r="F1039" s="7"/>
    </row>
    <row r="1040" spans="1:6" ht="15.75">
      <c r="A1040" s="7"/>
      <c r="B1040" s="7"/>
      <c r="C1040" s="7"/>
      <c r="D1040" s="7"/>
      <c r="E1040" s="7"/>
      <c r="F1040" s="7"/>
    </row>
    <row r="1041" spans="1:6" ht="15.75">
      <c r="A1041" s="7"/>
      <c r="B1041" s="7"/>
      <c r="C1041" s="7"/>
      <c r="D1041" s="7"/>
      <c r="E1041" s="7"/>
      <c r="F1041" s="7"/>
    </row>
    <row r="1042" spans="1:6" ht="15.75">
      <c r="A1042" s="7"/>
      <c r="B1042" s="7"/>
      <c r="C1042" s="7"/>
      <c r="D1042" s="7"/>
      <c r="E1042" s="7"/>
      <c r="F1042" s="7"/>
    </row>
    <row r="1043" spans="1:6" ht="15.75">
      <c r="A1043" s="7"/>
      <c r="B1043" s="7"/>
      <c r="C1043" s="7"/>
      <c r="D1043" s="7"/>
      <c r="E1043" s="7"/>
      <c r="F1043" s="7"/>
    </row>
    <row r="1044" spans="1:6" ht="15.75">
      <c r="A1044" s="7"/>
      <c r="B1044" s="7"/>
      <c r="C1044" s="7"/>
      <c r="D1044" s="7"/>
      <c r="E1044" s="7"/>
      <c r="F1044" s="7"/>
    </row>
    <row r="1045" spans="1:6" ht="15.75">
      <c r="A1045" s="7"/>
      <c r="B1045" s="7"/>
      <c r="C1045" s="7"/>
      <c r="D1045" s="7"/>
      <c r="E1045" s="7"/>
      <c r="F1045" s="7"/>
    </row>
    <row r="1046" spans="1:6" ht="15.75">
      <c r="A1046" s="7"/>
      <c r="B1046" s="7"/>
      <c r="C1046" s="7"/>
      <c r="D1046" s="7"/>
      <c r="E1046" s="7"/>
      <c r="F1046" s="7"/>
    </row>
    <row r="1047" spans="1:6" ht="15.75">
      <c r="A1047" s="7"/>
      <c r="B1047" s="7"/>
      <c r="C1047" s="7"/>
      <c r="D1047" s="7"/>
      <c r="E1047" s="7"/>
      <c r="F1047" s="7"/>
    </row>
    <row r="1048" spans="1:6" ht="15.75">
      <c r="A1048" s="7"/>
      <c r="B1048" s="7"/>
      <c r="C1048" s="7"/>
      <c r="D1048" s="7"/>
      <c r="E1048" s="7"/>
      <c r="F1048" s="7"/>
    </row>
    <row r="1049" spans="1:6" ht="15.75">
      <c r="A1049" s="7"/>
      <c r="B1049" s="7"/>
      <c r="C1049" s="7"/>
      <c r="D1049" s="7"/>
      <c r="E1049" s="7"/>
      <c r="F1049" s="7"/>
    </row>
    <row r="1050" spans="1:6" ht="15.75">
      <c r="A1050" s="7"/>
      <c r="B1050" s="7"/>
      <c r="C1050" s="7"/>
      <c r="D1050" s="7"/>
      <c r="E1050" s="7"/>
      <c r="F1050" s="7"/>
    </row>
    <row r="1051" spans="1:6" ht="15.75">
      <c r="A1051" s="7"/>
      <c r="B1051" s="7"/>
      <c r="C1051" s="7"/>
      <c r="D1051" s="7"/>
      <c r="E1051" s="7"/>
      <c r="F1051" s="7"/>
    </row>
    <row r="1052" spans="1:6" ht="15.75">
      <c r="A1052" s="7"/>
      <c r="B1052" s="7"/>
      <c r="C1052" s="7"/>
      <c r="D1052" s="7"/>
      <c r="E1052" s="7"/>
      <c r="F1052" s="7"/>
    </row>
    <row r="1053" spans="1:6" ht="15.75">
      <c r="A1053" s="7"/>
      <c r="B1053" s="7"/>
      <c r="C1053" s="7"/>
      <c r="D1053" s="7"/>
      <c r="E1053" s="7"/>
      <c r="F1053" s="7"/>
    </row>
    <row r="1054" spans="1:6" ht="15.75">
      <c r="A1054" s="7"/>
      <c r="B1054" s="7"/>
      <c r="C1054" s="7"/>
      <c r="D1054" s="7"/>
      <c r="E1054" s="7"/>
      <c r="F1054" s="7"/>
    </row>
    <row r="1055" spans="1:6" ht="15.75">
      <c r="A1055" s="7"/>
      <c r="B1055" s="7"/>
      <c r="C1055" s="7"/>
      <c r="D1055" s="7"/>
      <c r="E1055" s="7"/>
      <c r="F1055" s="7"/>
    </row>
    <row r="1056" spans="1:6" ht="15.75">
      <c r="A1056" s="7"/>
      <c r="B1056" s="7"/>
      <c r="C1056" s="7"/>
      <c r="D1056" s="7"/>
      <c r="E1056" s="7"/>
      <c r="F1056" s="7"/>
    </row>
    <row r="1057" spans="1:6" ht="15.75">
      <c r="A1057" s="7"/>
      <c r="B1057" s="7"/>
      <c r="C1057" s="7"/>
      <c r="D1057" s="7"/>
      <c r="E1057" s="7"/>
      <c r="F1057" s="7"/>
    </row>
    <row r="1058" spans="1:6" ht="15.75">
      <c r="A1058" s="7"/>
      <c r="B1058" s="7"/>
      <c r="C1058" s="7"/>
      <c r="D1058" s="7"/>
      <c r="E1058" s="7"/>
      <c r="F1058" s="7"/>
    </row>
    <row r="1059" spans="1:6" ht="15.75">
      <c r="A1059" s="7"/>
      <c r="B1059" s="7"/>
      <c r="C1059" s="7"/>
      <c r="D1059" s="7"/>
      <c r="E1059" s="7"/>
      <c r="F1059" s="7"/>
    </row>
    <row r="1060" spans="1:6" ht="15.75">
      <c r="A1060" s="7"/>
      <c r="B1060" s="7"/>
      <c r="C1060" s="7"/>
      <c r="D1060" s="7"/>
      <c r="E1060" s="7"/>
      <c r="F1060" s="7"/>
    </row>
    <row r="1061" spans="1:6" ht="15.75">
      <c r="A1061" s="7"/>
      <c r="B1061" s="7"/>
      <c r="C1061" s="7"/>
      <c r="D1061" s="7"/>
      <c r="E1061" s="7"/>
      <c r="F1061" s="7"/>
    </row>
    <row r="1062" spans="1:6" ht="15.75">
      <c r="A1062" s="7"/>
      <c r="B1062" s="7"/>
      <c r="C1062" s="7"/>
      <c r="D1062" s="7"/>
      <c r="E1062" s="7"/>
      <c r="F1062" s="7"/>
    </row>
    <row r="1063" spans="1:6" ht="15.75">
      <c r="A1063" s="7"/>
      <c r="B1063" s="7"/>
      <c r="C1063" s="7"/>
      <c r="D1063" s="7"/>
      <c r="E1063" s="7"/>
      <c r="F1063" s="7"/>
    </row>
    <row r="1064" spans="1:6" ht="15.75">
      <c r="A1064" s="7"/>
      <c r="B1064" s="7"/>
      <c r="C1064" s="7"/>
      <c r="D1064" s="7"/>
      <c r="E1064" s="7"/>
      <c r="F1064" s="7"/>
    </row>
    <row r="1065" spans="1:6" ht="15.75">
      <c r="A1065" s="7"/>
      <c r="B1065" s="7"/>
      <c r="C1065" s="7"/>
      <c r="D1065" s="7"/>
      <c r="E1065" s="7"/>
      <c r="F1065" s="7"/>
    </row>
    <row r="1066" spans="1:6" ht="15.75">
      <c r="A1066" s="7"/>
      <c r="B1066" s="7"/>
      <c r="C1066" s="7"/>
      <c r="D1066" s="7"/>
      <c r="E1066" s="7"/>
      <c r="F1066" s="7"/>
    </row>
    <row r="1067" spans="1:6" ht="15.75">
      <c r="A1067" s="7"/>
      <c r="B1067" s="7"/>
      <c r="C1067" s="7"/>
      <c r="D1067" s="7"/>
      <c r="E1067" s="7"/>
      <c r="F1067" s="7"/>
    </row>
    <row r="1068" spans="1:6" ht="15.75">
      <c r="A1068" s="7"/>
      <c r="B1068" s="7"/>
      <c r="C1068" s="7"/>
      <c r="D1068" s="7"/>
      <c r="E1068" s="7"/>
      <c r="F1068" s="7"/>
    </row>
    <row r="1069" spans="1:6" ht="15.75">
      <c r="A1069" s="7"/>
      <c r="B1069" s="7"/>
      <c r="C1069" s="7"/>
      <c r="D1069" s="7"/>
      <c r="E1069" s="7"/>
      <c r="F1069" s="7"/>
    </row>
    <row r="1070" spans="1:6" ht="15.75">
      <c r="A1070" s="7"/>
      <c r="B1070" s="7"/>
      <c r="C1070" s="7"/>
      <c r="D1070" s="7"/>
      <c r="E1070" s="7"/>
      <c r="F1070" s="7"/>
    </row>
    <row r="1071" spans="1:6" ht="15.75">
      <c r="A1071" s="7"/>
      <c r="B1071" s="7"/>
      <c r="C1071" s="7"/>
      <c r="D1071" s="7"/>
      <c r="E1071" s="7"/>
      <c r="F1071" s="7"/>
    </row>
    <row r="1072" spans="1:6" ht="15.75">
      <c r="A1072" s="7"/>
      <c r="B1072" s="7"/>
      <c r="C1072" s="7"/>
      <c r="D1072" s="7"/>
      <c r="E1072" s="7"/>
      <c r="F1072" s="7"/>
    </row>
    <row r="1073" spans="1:6" ht="15.75">
      <c r="A1073" s="7"/>
      <c r="B1073" s="7"/>
      <c r="C1073" s="7"/>
      <c r="D1073" s="7"/>
      <c r="E1073" s="7"/>
      <c r="F1073" s="7"/>
    </row>
    <row r="1074" spans="1:6" ht="15.75">
      <c r="A1074" s="7"/>
      <c r="B1074" s="7"/>
      <c r="C1074" s="7"/>
      <c r="D1074" s="7"/>
      <c r="E1074" s="7"/>
      <c r="F1074" s="7"/>
    </row>
    <row r="1075" spans="1:6" ht="15.75">
      <c r="A1075" s="7"/>
      <c r="B1075" s="7"/>
      <c r="C1075" s="7"/>
      <c r="D1075" s="7"/>
      <c r="E1075" s="7"/>
      <c r="F1075" s="7"/>
    </row>
    <row r="1076" spans="1:6" ht="15.75">
      <c r="A1076" s="7"/>
      <c r="B1076" s="7"/>
      <c r="C1076" s="7"/>
      <c r="D1076" s="7"/>
      <c r="E1076" s="7"/>
      <c r="F1076" s="7"/>
    </row>
    <row r="1077" spans="1:6" ht="15.75">
      <c r="A1077" s="7"/>
      <c r="B1077" s="7"/>
      <c r="C1077" s="7"/>
      <c r="D1077" s="7"/>
      <c r="E1077" s="7"/>
      <c r="F1077" s="7"/>
    </row>
    <row r="1078" spans="1:6" ht="15.75">
      <c r="A1078" s="7"/>
      <c r="B1078" s="7"/>
      <c r="C1078" s="7"/>
      <c r="D1078" s="7"/>
      <c r="E1078" s="7"/>
      <c r="F1078" s="7"/>
    </row>
    <row r="1079" spans="1:6" ht="15.75">
      <c r="A1079" s="7"/>
      <c r="B1079" s="7"/>
      <c r="C1079" s="7"/>
      <c r="D1079" s="7"/>
      <c r="E1079" s="7"/>
      <c r="F1079" s="7"/>
    </row>
    <row r="1080" spans="1:6" ht="15.75">
      <c r="A1080" s="7"/>
      <c r="B1080" s="7"/>
      <c r="C1080" s="7"/>
      <c r="D1080" s="7"/>
      <c r="E1080" s="7"/>
      <c r="F1080" s="7"/>
    </row>
    <row r="1081" spans="1:6" ht="15.75">
      <c r="A1081" s="7"/>
      <c r="B1081" s="7"/>
      <c r="C1081" s="7"/>
      <c r="D1081" s="7"/>
      <c r="E1081" s="7"/>
      <c r="F1081" s="7"/>
    </row>
    <row r="1082" spans="1:6" ht="15.75">
      <c r="A1082" s="7"/>
      <c r="B1082" s="7"/>
      <c r="C1082" s="7"/>
      <c r="D1082" s="7"/>
      <c r="E1082" s="7"/>
      <c r="F1082" s="7"/>
    </row>
    <row r="1083" spans="1:6" ht="15.75">
      <c r="A1083" s="7"/>
      <c r="B1083" s="7"/>
      <c r="C1083" s="7"/>
      <c r="D1083" s="7"/>
      <c r="E1083" s="7"/>
      <c r="F1083" s="7"/>
    </row>
    <row r="1084" spans="1:6" ht="15.75">
      <c r="A1084" s="7"/>
      <c r="B1084" s="7"/>
      <c r="C1084" s="7"/>
      <c r="D1084" s="7"/>
      <c r="E1084" s="7"/>
      <c r="F1084" s="7"/>
    </row>
    <row r="1085" spans="1:6" ht="15.75">
      <c r="A1085" s="7"/>
      <c r="B1085" s="7"/>
      <c r="C1085" s="7"/>
      <c r="D1085" s="7"/>
      <c r="E1085" s="7"/>
      <c r="F1085" s="7"/>
    </row>
    <row r="1086" spans="1:6" ht="15.75">
      <c r="A1086" s="7"/>
      <c r="B1086" s="7"/>
      <c r="C1086" s="7"/>
      <c r="D1086" s="7"/>
      <c r="E1086" s="7"/>
      <c r="F1086" s="7"/>
    </row>
    <row r="1087" spans="1:6" ht="15.75">
      <c r="A1087" s="7"/>
      <c r="B1087" s="7"/>
      <c r="C1087" s="7"/>
      <c r="D1087" s="7"/>
      <c r="E1087" s="7"/>
      <c r="F1087" s="7"/>
    </row>
    <row r="1088" spans="1:6" ht="15.75">
      <c r="A1088" s="7"/>
      <c r="B1088" s="7"/>
      <c r="C1088" s="7"/>
      <c r="D1088" s="7"/>
      <c r="E1088" s="7"/>
      <c r="F1088" s="7"/>
    </row>
    <row r="1089" spans="1:6" ht="15.75">
      <c r="A1089" s="7"/>
      <c r="B1089" s="7"/>
      <c r="C1089" s="7"/>
      <c r="D1089" s="7"/>
      <c r="E1089" s="7"/>
      <c r="F1089" s="7"/>
    </row>
    <row r="1090" spans="1:6" ht="15.75">
      <c r="A1090" s="7"/>
      <c r="B1090" s="7"/>
      <c r="C1090" s="7"/>
      <c r="D1090" s="7"/>
      <c r="E1090" s="7"/>
      <c r="F1090" s="7"/>
    </row>
    <row r="1091" spans="1:6" ht="15.75">
      <c r="A1091" s="7"/>
      <c r="B1091" s="7"/>
      <c r="C1091" s="7"/>
      <c r="D1091" s="7"/>
      <c r="E1091" s="7"/>
      <c r="F1091" s="7"/>
    </row>
    <row r="1092" spans="1:6" ht="15.75">
      <c r="A1092" s="7"/>
      <c r="B1092" s="7"/>
      <c r="C1092" s="7"/>
      <c r="D1092" s="7"/>
      <c r="E1092" s="7"/>
      <c r="F1092" s="7"/>
    </row>
    <row r="1093" spans="1:6" ht="15.75">
      <c r="A1093" s="7"/>
      <c r="B1093" s="7"/>
      <c r="C1093" s="7"/>
      <c r="D1093" s="7"/>
      <c r="E1093" s="7"/>
      <c r="F1093" s="7"/>
    </row>
    <row r="1094" spans="1:6" ht="15.75">
      <c r="A1094" s="7"/>
      <c r="B1094" s="7"/>
      <c r="C1094" s="7"/>
      <c r="D1094" s="7"/>
      <c r="E1094" s="7"/>
      <c r="F1094" s="7"/>
    </row>
    <row r="1095" spans="1:6" ht="15.75">
      <c r="A1095" s="7"/>
      <c r="B1095" s="7"/>
      <c r="C1095" s="7"/>
      <c r="D1095" s="7"/>
      <c r="E1095" s="7"/>
      <c r="F1095" s="7"/>
    </row>
    <row r="1096" spans="1:6" ht="15.75">
      <c r="A1096" s="7"/>
      <c r="B1096" s="7"/>
      <c r="C1096" s="7"/>
      <c r="D1096" s="7"/>
      <c r="E1096" s="7"/>
      <c r="F1096" s="7"/>
    </row>
    <row r="1097" spans="1:6" ht="15.75">
      <c r="A1097" s="7"/>
      <c r="B1097" s="7"/>
      <c r="C1097" s="7"/>
      <c r="D1097" s="7"/>
      <c r="E1097" s="7"/>
      <c r="F1097" s="7"/>
    </row>
    <row r="1098" spans="1:6" ht="15.75">
      <c r="A1098" s="7"/>
      <c r="B1098" s="7"/>
      <c r="C1098" s="7"/>
      <c r="D1098" s="7"/>
      <c r="E1098" s="7"/>
      <c r="F1098" s="7"/>
    </row>
    <row r="1099" spans="1:6" ht="15.75">
      <c r="A1099" s="7"/>
      <c r="B1099" s="7"/>
      <c r="C1099" s="7"/>
      <c r="D1099" s="7"/>
      <c r="E1099" s="7"/>
      <c r="F1099" s="7"/>
    </row>
    <row r="1100" spans="1:6" ht="15.75">
      <c r="A1100" s="7"/>
      <c r="B1100" s="7"/>
      <c r="C1100" s="7"/>
      <c r="D1100" s="7"/>
      <c r="E1100" s="7"/>
      <c r="F1100" s="7"/>
    </row>
    <row r="1101" spans="1:6" ht="15.75">
      <c r="A1101" s="7"/>
      <c r="B1101" s="7"/>
      <c r="C1101" s="7"/>
      <c r="D1101" s="7"/>
      <c r="E1101" s="7"/>
      <c r="F1101" s="7"/>
    </row>
    <row r="1102" spans="1:6" ht="15.75">
      <c r="A1102" s="7"/>
      <c r="B1102" s="7"/>
      <c r="C1102" s="7"/>
      <c r="D1102" s="7"/>
      <c r="E1102" s="7"/>
      <c r="F1102" s="7"/>
    </row>
    <row r="1103" spans="1:6" ht="15.75">
      <c r="A1103" s="7"/>
      <c r="B1103" s="7"/>
      <c r="C1103" s="7"/>
      <c r="D1103" s="7"/>
      <c r="E1103" s="7"/>
      <c r="F1103" s="7"/>
    </row>
    <row r="1104" spans="1:6" ht="15.75">
      <c r="A1104" s="7"/>
      <c r="B1104" s="7"/>
      <c r="C1104" s="7"/>
      <c r="D1104" s="7"/>
      <c r="E1104" s="7"/>
      <c r="F1104" s="7"/>
    </row>
    <row r="1105" spans="1:6" ht="15.75">
      <c r="A1105" s="7"/>
      <c r="B1105" s="7"/>
      <c r="C1105" s="7"/>
      <c r="D1105" s="7"/>
      <c r="E1105" s="7"/>
      <c r="F1105" s="7"/>
    </row>
    <row r="1106" spans="1:6" ht="15.75">
      <c r="A1106" s="7"/>
      <c r="B1106" s="7"/>
      <c r="C1106" s="7"/>
      <c r="D1106" s="7"/>
      <c r="E1106" s="7"/>
      <c r="F1106" s="7"/>
    </row>
    <row r="1107" spans="1:6" ht="15.75">
      <c r="A1107" s="7"/>
      <c r="B1107" s="7"/>
      <c r="C1107" s="7"/>
      <c r="D1107" s="7"/>
      <c r="E1107" s="7"/>
      <c r="F1107" s="7"/>
    </row>
    <row r="1108" spans="1:6" ht="15.75">
      <c r="A1108" s="7"/>
      <c r="B1108" s="7"/>
      <c r="C1108" s="7"/>
      <c r="D1108" s="7"/>
      <c r="E1108" s="7"/>
      <c r="F1108" s="7"/>
    </row>
    <row r="1109" spans="1:6" ht="15.75">
      <c r="A1109" s="7"/>
      <c r="B1109" s="7"/>
      <c r="C1109" s="7"/>
      <c r="D1109" s="7"/>
      <c r="E1109" s="7"/>
      <c r="F1109" s="7"/>
    </row>
    <row r="1110" spans="1:6" ht="15.75">
      <c r="A1110" s="7"/>
      <c r="B1110" s="7"/>
      <c r="C1110" s="7"/>
      <c r="D1110" s="7"/>
      <c r="E1110" s="7"/>
      <c r="F1110" s="7"/>
    </row>
    <row r="1111" spans="1:6" ht="15.75">
      <c r="A1111" s="7"/>
      <c r="B1111" s="7"/>
      <c r="C1111" s="7"/>
      <c r="D1111" s="7"/>
      <c r="E1111" s="7"/>
      <c r="F1111" s="7"/>
    </row>
    <row r="1112" spans="1:6" ht="15.75">
      <c r="A1112" s="7"/>
      <c r="B1112" s="7"/>
      <c r="C1112" s="7"/>
      <c r="D1112" s="7"/>
      <c r="E1112" s="7"/>
      <c r="F1112" s="7"/>
    </row>
    <row r="1113" spans="1:6" ht="15.75">
      <c r="A1113" s="7"/>
      <c r="B1113" s="7"/>
      <c r="C1113" s="7"/>
      <c r="D1113" s="7"/>
      <c r="E1113" s="7"/>
      <c r="F1113" s="7"/>
    </row>
    <row r="1114" spans="1:6" ht="15.75">
      <c r="A1114" s="7"/>
      <c r="B1114" s="7"/>
      <c r="C1114" s="7"/>
      <c r="D1114" s="7"/>
      <c r="E1114" s="7"/>
      <c r="F1114" s="7"/>
    </row>
    <row r="1115" spans="1:6" ht="15.75">
      <c r="A1115" s="7"/>
      <c r="B1115" s="7"/>
      <c r="C1115" s="7"/>
      <c r="D1115" s="7"/>
      <c r="E1115" s="7"/>
      <c r="F1115" s="7"/>
    </row>
    <row r="1116" spans="1:6" ht="15.75">
      <c r="A1116" s="7"/>
      <c r="B1116" s="7"/>
      <c r="C1116" s="7"/>
      <c r="D1116" s="7"/>
      <c r="E1116" s="7"/>
      <c r="F1116" s="7"/>
    </row>
    <row r="1117" spans="1:6" ht="15.75">
      <c r="A1117" s="7"/>
      <c r="B1117" s="7"/>
      <c r="C1117" s="7"/>
      <c r="D1117" s="7"/>
      <c r="E1117" s="7"/>
      <c r="F1117" s="7"/>
    </row>
    <row r="1118" spans="1:6" ht="15.75">
      <c r="A1118" s="7"/>
      <c r="B1118" s="7"/>
      <c r="C1118" s="7"/>
      <c r="D1118" s="7"/>
      <c r="E1118" s="7"/>
      <c r="F1118" s="7"/>
    </row>
    <row r="1119" spans="1:6" ht="15.75">
      <c r="A1119" s="7"/>
      <c r="B1119" s="7"/>
      <c r="C1119" s="7"/>
      <c r="D1119" s="7"/>
      <c r="E1119" s="7"/>
      <c r="F1119" s="7"/>
    </row>
    <row r="1120" spans="1:6" ht="15.75">
      <c r="A1120" s="7"/>
      <c r="B1120" s="7"/>
      <c r="C1120" s="7"/>
      <c r="D1120" s="7"/>
      <c r="E1120" s="7"/>
      <c r="F1120" s="7"/>
    </row>
    <row r="1121" spans="1:6" ht="15.75">
      <c r="A1121" s="7"/>
      <c r="B1121" s="7"/>
      <c r="C1121" s="7"/>
      <c r="D1121" s="7"/>
      <c r="E1121" s="7"/>
      <c r="F1121" s="7"/>
    </row>
    <row r="1122" spans="1:6" ht="15.75">
      <c r="A1122" s="7"/>
      <c r="B1122" s="7"/>
      <c r="C1122" s="7"/>
      <c r="D1122" s="7"/>
      <c r="E1122" s="7"/>
      <c r="F1122" s="7"/>
    </row>
    <row r="1123" spans="1:6" ht="15.75">
      <c r="A1123" s="7"/>
      <c r="B1123" s="7"/>
      <c r="C1123" s="7"/>
      <c r="D1123" s="7"/>
      <c r="E1123" s="7"/>
      <c r="F1123" s="7"/>
    </row>
    <row r="1124" spans="1:6" ht="15.75">
      <c r="A1124" s="7"/>
      <c r="B1124" s="7"/>
      <c r="C1124" s="7"/>
      <c r="D1124" s="7"/>
      <c r="E1124" s="7"/>
      <c r="F1124" s="7"/>
    </row>
    <row r="1125" spans="1:6" ht="15.75">
      <c r="A1125" s="7"/>
      <c r="B1125" s="7"/>
      <c r="C1125" s="7"/>
      <c r="D1125" s="7"/>
      <c r="E1125" s="7"/>
      <c r="F1125" s="7"/>
    </row>
    <row r="1126" spans="1:6" ht="15.75">
      <c r="A1126" s="7"/>
      <c r="B1126" s="7"/>
      <c r="C1126" s="7"/>
      <c r="D1126" s="7"/>
      <c r="E1126" s="7"/>
      <c r="F1126" s="7"/>
    </row>
    <row r="1127" spans="1:6" ht="15.75">
      <c r="A1127" s="7"/>
      <c r="B1127" s="7"/>
      <c r="C1127" s="7"/>
      <c r="D1127" s="7"/>
      <c r="E1127" s="7"/>
      <c r="F1127" s="7"/>
    </row>
    <row r="1128" spans="1:6" ht="15.75">
      <c r="A1128" s="7"/>
      <c r="B1128" s="7"/>
      <c r="C1128" s="7"/>
      <c r="D1128" s="7"/>
      <c r="E1128" s="7"/>
      <c r="F1128" s="7"/>
    </row>
    <row r="1129" spans="1:6" ht="15.75">
      <c r="A1129" s="7"/>
      <c r="B1129" s="7"/>
      <c r="C1129" s="7"/>
      <c r="D1129" s="7"/>
      <c r="E1129" s="7"/>
      <c r="F1129" s="7"/>
    </row>
    <row r="1130" spans="1:6" ht="15.75">
      <c r="A1130" s="7"/>
      <c r="B1130" s="7"/>
      <c r="C1130" s="7"/>
      <c r="D1130" s="7"/>
      <c r="E1130" s="7"/>
      <c r="F1130" s="7"/>
    </row>
    <row r="1131" spans="1:6" ht="15.75">
      <c r="A1131" s="7"/>
      <c r="B1131" s="7"/>
      <c r="C1131" s="7"/>
      <c r="D1131" s="7"/>
      <c r="E1131" s="7"/>
      <c r="F1131" s="7"/>
    </row>
    <row r="1132" spans="1:6" ht="15.75">
      <c r="A1132" s="7"/>
      <c r="B1132" s="7"/>
      <c r="C1132" s="7"/>
      <c r="D1132" s="7"/>
      <c r="E1132" s="7"/>
      <c r="F1132" s="7"/>
    </row>
    <row r="1133" spans="1:6" ht="15.75">
      <c r="A1133" s="7"/>
      <c r="B1133" s="7"/>
      <c r="C1133" s="7"/>
      <c r="D1133" s="7"/>
      <c r="E1133" s="7"/>
      <c r="F1133" s="7"/>
    </row>
    <row r="1134" spans="1:6" ht="15.75">
      <c r="A1134" s="7"/>
      <c r="B1134" s="7"/>
      <c r="C1134" s="7"/>
      <c r="D1134" s="7"/>
      <c r="E1134" s="7"/>
      <c r="F1134" s="7"/>
    </row>
    <row r="1135" spans="1:6" ht="15.75">
      <c r="A1135" s="7"/>
      <c r="B1135" s="7"/>
      <c r="C1135" s="7"/>
      <c r="D1135" s="7"/>
      <c r="E1135" s="7"/>
      <c r="F1135" s="7"/>
    </row>
    <row r="1136" spans="1:6" ht="15.75">
      <c r="A1136" s="7"/>
      <c r="B1136" s="7"/>
      <c r="C1136" s="7"/>
      <c r="D1136" s="7"/>
      <c r="E1136" s="7"/>
      <c r="F1136" s="7"/>
    </row>
    <row r="1137" spans="1:6" ht="15.75">
      <c r="A1137" s="7"/>
      <c r="B1137" s="7"/>
      <c r="C1137" s="7"/>
      <c r="D1137" s="7"/>
      <c r="E1137" s="7"/>
      <c r="F1137" s="7"/>
    </row>
    <row r="1138" spans="1:6" ht="15.75">
      <c r="A1138" s="7"/>
      <c r="B1138" s="7"/>
      <c r="C1138" s="7"/>
      <c r="D1138" s="7"/>
      <c r="E1138" s="7"/>
      <c r="F1138" s="7"/>
    </row>
    <row r="1139" spans="1:6" ht="15.75">
      <c r="A1139" s="7"/>
      <c r="B1139" s="7"/>
      <c r="C1139" s="7"/>
      <c r="D1139" s="7"/>
      <c r="E1139" s="7"/>
      <c r="F1139" s="7"/>
    </row>
    <row r="1140" spans="1:6" ht="15.75">
      <c r="A1140" s="7"/>
      <c r="B1140" s="7"/>
      <c r="C1140" s="7"/>
      <c r="D1140" s="7"/>
      <c r="E1140" s="7"/>
      <c r="F1140" s="7"/>
    </row>
    <row r="1141" spans="1:6" ht="15.75">
      <c r="A1141" s="7"/>
      <c r="B1141" s="7"/>
      <c r="C1141" s="7"/>
      <c r="D1141" s="7"/>
      <c r="E1141" s="7"/>
      <c r="F1141" s="7"/>
    </row>
    <row r="1142" spans="1:6" ht="15.75">
      <c r="A1142" s="7"/>
      <c r="B1142" s="7"/>
      <c r="C1142" s="7"/>
      <c r="D1142" s="7"/>
      <c r="E1142" s="7"/>
      <c r="F1142" s="7"/>
    </row>
    <row r="1143" spans="1:6" ht="15.75">
      <c r="A1143" s="7"/>
      <c r="B1143" s="7"/>
      <c r="C1143" s="7"/>
      <c r="D1143" s="7"/>
      <c r="E1143" s="7"/>
      <c r="F1143" s="7"/>
    </row>
    <row r="1144" spans="1:6" ht="15.75">
      <c r="A1144" s="7"/>
      <c r="B1144" s="7"/>
      <c r="C1144" s="7"/>
      <c r="D1144" s="7"/>
      <c r="E1144" s="7"/>
      <c r="F1144" s="7"/>
    </row>
    <row r="1145" spans="1:6" ht="15.75">
      <c r="A1145" s="7"/>
      <c r="B1145" s="7"/>
      <c r="C1145" s="7"/>
      <c r="D1145" s="7"/>
      <c r="E1145" s="7"/>
      <c r="F1145" s="7"/>
    </row>
    <row r="1146" spans="1:6" ht="15.75">
      <c r="A1146" s="7"/>
      <c r="B1146" s="7"/>
      <c r="C1146" s="7"/>
      <c r="D1146" s="7"/>
      <c r="E1146" s="7"/>
      <c r="F1146" s="7"/>
    </row>
    <row r="1147" spans="1:6" ht="15.75">
      <c r="A1147" s="7"/>
      <c r="B1147" s="7"/>
      <c r="C1147" s="7"/>
      <c r="D1147" s="7"/>
      <c r="E1147" s="7"/>
      <c r="F1147" s="7"/>
    </row>
    <row r="1148" spans="1:6" ht="15.75">
      <c r="A1148" s="7"/>
      <c r="B1148" s="7"/>
      <c r="C1148" s="7"/>
      <c r="D1148" s="7"/>
      <c r="E1148" s="7"/>
      <c r="F1148" s="7"/>
    </row>
    <row r="1149" spans="1:6" ht="15.75">
      <c r="A1149" s="7"/>
      <c r="B1149" s="7"/>
      <c r="C1149" s="7"/>
      <c r="D1149" s="7"/>
      <c r="E1149" s="7"/>
      <c r="F1149" s="7"/>
    </row>
    <row r="1150" spans="1:6" ht="15.75">
      <c r="A1150" s="7"/>
      <c r="B1150" s="7"/>
      <c r="C1150" s="7"/>
      <c r="D1150" s="7"/>
      <c r="E1150" s="7"/>
      <c r="F1150" s="7"/>
    </row>
    <row r="1151" spans="1:6" ht="15.75">
      <c r="A1151" s="7"/>
      <c r="B1151" s="7"/>
      <c r="C1151" s="7"/>
      <c r="D1151" s="7"/>
      <c r="E1151" s="7"/>
      <c r="F1151" s="7"/>
    </row>
    <row r="1152" spans="1:6" ht="15.75">
      <c r="A1152" s="7"/>
      <c r="B1152" s="7"/>
      <c r="C1152" s="7"/>
      <c r="D1152" s="7"/>
      <c r="E1152" s="7"/>
      <c r="F1152" s="7"/>
    </row>
    <row r="1153" spans="1:6" ht="15.75">
      <c r="A1153" s="7"/>
      <c r="B1153" s="7"/>
      <c r="C1153" s="7"/>
      <c r="D1153" s="7"/>
      <c r="E1153" s="7"/>
      <c r="F1153" s="7"/>
    </row>
    <row r="1154" spans="1:6" ht="15.75">
      <c r="A1154" s="7"/>
      <c r="B1154" s="7"/>
      <c r="C1154" s="7"/>
      <c r="D1154" s="7"/>
      <c r="E1154" s="7"/>
      <c r="F1154" s="7"/>
    </row>
    <row r="1155" spans="1:6" ht="15.75">
      <c r="A1155" s="7"/>
      <c r="B1155" s="7"/>
      <c r="C1155" s="7"/>
      <c r="D1155" s="7"/>
      <c r="E1155" s="7"/>
      <c r="F1155" s="7"/>
    </row>
    <row r="1156" spans="1:6" ht="15.75">
      <c r="A1156" s="7"/>
      <c r="B1156" s="7"/>
      <c r="C1156" s="7"/>
      <c r="D1156" s="7"/>
      <c r="E1156" s="7"/>
      <c r="F1156" s="7"/>
    </row>
    <row r="1157" spans="1:6" ht="15.75">
      <c r="A1157" s="7"/>
      <c r="B1157" s="7"/>
      <c r="C1157" s="7"/>
      <c r="D1157" s="7"/>
      <c r="E1157" s="7"/>
      <c r="F1157" s="7"/>
    </row>
    <row r="1158" spans="1:6" ht="15.75">
      <c r="A1158" s="7"/>
      <c r="B1158" s="7"/>
      <c r="C1158" s="7"/>
      <c r="D1158" s="7"/>
      <c r="E1158" s="7"/>
      <c r="F1158" s="7"/>
    </row>
    <row r="1159" spans="1:6" ht="15.75">
      <c r="A1159" s="7"/>
      <c r="B1159" s="7"/>
      <c r="C1159" s="7"/>
      <c r="D1159" s="7"/>
      <c r="E1159" s="7"/>
      <c r="F1159" s="7"/>
    </row>
    <row r="1160" spans="1:6" ht="15.75">
      <c r="A1160" s="7"/>
      <c r="B1160" s="7"/>
      <c r="C1160" s="7"/>
      <c r="D1160" s="7"/>
      <c r="E1160" s="7"/>
      <c r="F1160" s="7"/>
    </row>
    <row r="1161" spans="1:6" ht="15.75">
      <c r="A1161" s="7"/>
      <c r="B1161" s="7"/>
      <c r="C1161" s="7"/>
      <c r="D1161" s="7"/>
      <c r="E1161" s="7"/>
      <c r="F1161" s="7"/>
    </row>
    <row r="1162" spans="1:6" ht="15.75">
      <c r="A1162" s="7"/>
      <c r="B1162" s="7"/>
      <c r="C1162" s="7"/>
      <c r="D1162" s="7"/>
      <c r="E1162" s="7"/>
      <c r="F1162" s="7"/>
    </row>
    <row r="1163" spans="1:6" ht="15.75">
      <c r="A1163" s="7"/>
      <c r="B1163" s="7"/>
      <c r="C1163" s="7"/>
      <c r="D1163" s="7"/>
      <c r="E1163" s="7"/>
      <c r="F1163" s="7"/>
    </row>
    <row r="1164" spans="1:6" ht="15.75">
      <c r="A1164" s="7"/>
      <c r="B1164" s="7"/>
      <c r="C1164" s="7"/>
      <c r="D1164" s="7"/>
      <c r="E1164" s="7"/>
      <c r="F1164" s="7"/>
    </row>
    <row r="1165" spans="1:6" ht="15.75">
      <c r="A1165" s="7"/>
      <c r="B1165" s="7"/>
      <c r="C1165" s="7"/>
      <c r="D1165" s="7"/>
      <c r="E1165" s="7"/>
      <c r="F1165" s="7"/>
    </row>
    <row r="1166" spans="1:6" ht="15.75">
      <c r="A1166" s="7"/>
      <c r="B1166" s="7"/>
      <c r="C1166" s="7"/>
      <c r="D1166" s="7"/>
      <c r="E1166" s="7"/>
      <c r="F1166" s="7"/>
    </row>
    <row r="1167" spans="1:6" ht="15.75">
      <c r="A1167" s="7"/>
      <c r="B1167" s="7"/>
      <c r="C1167" s="7"/>
      <c r="D1167" s="7"/>
      <c r="E1167" s="7"/>
      <c r="F1167" s="7"/>
    </row>
    <row r="1168" spans="1:6" ht="15.75">
      <c r="A1168" s="7"/>
      <c r="B1168" s="7"/>
      <c r="C1168" s="7"/>
      <c r="D1168" s="7"/>
      <c r="E1168" s="7"/>
      <c r="F1168" s="7"/>
    </row>
    <row r="1169" spans="1:6" ht="15.75">
      <c r="A1169" s="7"/>
      <c r="B1169" s="7"/>
      <c r="C1169" s="7"/>
      <c r="D1169" s="7"/>
      <c r="E1169" s="7"/>
      <c r="F1169" s="7"/>
    </row>
    <row r="1170" spans="1:6" ht="15.75">
      <c r="A1170" s="7"/>
      <c r="B1170" s="7"/>
      <c r="C1170" s="7"/>
      <c r="D1170" s="7"/>
      <c r="E1170" s="7"/>
      <c r="F1170" s="7"/>
    </row>
    <row r="1171" spans="1:6" ht="15.75">
      <c r="A1171" s="7"/>
      <c r="B1171" s="7"/>
      <c r="C1171" s="7"/>
      <c r="D1171" s="7"/>
      <c r="E1171" s="7"/>
      <c r="F1171" s="7"/>
    </row>
    <row r="1172" spans="1:6" ht="15.75">
      <c r="A1172" s="7"/>
      <c r="B1172" s="7"/>
      <c r="C1172" s="7"/>
      <c r="D1172" s="7"/>
      <c r="E1172" s="7"/>
      <c r="F1172" s="7"/>
    </row>
    <row r="1173" spans="1:6" ht="15.75">
      <c r="A1173" s="7"/>
      <c r="B1173" s="7"/>
      <c r="C1173" s="7"/>
      <c r="D1173" s="7"/>
      <c r="E1173" s="7"/>
      <c r="F1173" s="7"/>
    </row>
    <row r="1174" spans="1:6" ht="15.75">
      <c r="A1174" s="7"/>
      <c r="B1174" s="7"/>
      <c r="C1174" s="7"/>
      <c r="D1174" s="7"/>
      <c r="E1174" s="7"/>
      <c r="F1174" s="7"/>
    </row>
    <row r="1175" spans="1:6" ht="15.75">
      <c r="A1175" s="7"/>
      <c r="B1175" s="7"/>
      <c r="C1175" s="7"/>
      <c r="D1175" s="7"/>
      <c r="E1175" s="7"/>
      <c r="F1175" s="7"/>
    </row>
    <row r="1176" spans="1:6" ht="15.75">
      <c r="A1176" s="7"/>
      <c r="B1176" s="7"/>
      <c r="C1176" s="7"/>
      <c r="D1176" s="7"/>
      <c r="E1176" s="7"/>
      <c r="F1176" s="7"/>
    </row>
    <row r="1177" spans="1:6" ht="15.75">
      <c r="A1177" s="7"/>
      <c r="B1177" s="7"/>
      <c r="C1177" s="7"/>
      <c r="D1177" s="7"/>
      <c r="E1177" s="7"/>
      <c r="F1177" s="7"/>
    </row>
    <row r="1178" spans="1:6" ht="15.75">
      <c r="A1178" s="7"/>
      <c r="B1178" s="7"/>
      <c r="C1178" s="7"/>
      <c r="D1178" s="7"/>
      <c r="E1178" s="7"/>
      <c r="F1178" s="7"/>
    </row>
    <row r="1179" spans="1:6" ht="15.75">
      <c r="A1179" s="7"/>
      <c r="B1179" s="7"/>
      <c r="C1179" s="7"/>
      <c r="D1179" s="7"/>
      <c r="E1179" s="7"/>
      <c r="F1179" s="7"/>
    </row>
    <row r="1180" spans="1:6" ht="15.75">
      <c r="A1180" s="7"/>
      <c r="B1180" s="7"/>
      <c r="C1180" s="7"/>
      <c r="D1180" s="7"/>
      <c r="E1180" s="7"/>
      <c r="F1180" s="7"/>
    </row>
    <row r="1181" spans="1:6" ht="15.75">
      <c r="A1181" s="7"/>
      <c r="B1181" s="7"/>
      <c r="C1181" s="7"/>
      <c r="D1181" s="7"/>
      <c r="E1181" s="7"/>
      <c r="F1181" s="7"/>
    </row>
    <row r="1182" spans="1:6" ht="15.75">
      <c r="A1182" s="7"/>
      <c r="B1182" s="7"/>
      <c r="C1182" s="7"/>
      <c r="D1182" s="7"/>
      <c r="E1182" s="7"/>
      <c r="F1182" s="7"/>
    </row>
    <row r="1183" spans="1:6" ht="15.75">
      <c r="A1183" s="7"/>
      <c r="B1183" s="7"/>
      <c r="C1183" s="7"/>
      <c r="D1183" s="7"/>
      <c r="E1183" s="7"/>
      <c r="F1183" s="7"/>
    </row>
    <row r="1184" spans="1:6" ht="15.75">
      <c r="A1184" s="7"/>
      <c r="B1184" s="7"/>
      <c r="C1184" s="7"/>
      <c r="D1184" s="7"/>
      <c r="E1184" s="7"/>
      <c r="F1184" s="7"/>
    </row>
    <row r="1185" spans="1:6" ht="15.75">
      <c r="A1185" s="7"/>
      <c r="B1185" s="7"/>
      <c r="C1185" s="7"/>
      <c r="D1185" s="7"/>
      <c r="E1185" s="7"/>
      <c r="F1185" s="7"/>
    </row>
    <row r="1186" spans="1:6" ht="15.75">
      <c r="A1186" s="7"/>
      <c r="B1186" s="7"/>
      <c r="C1186" s="7"/>
      <c r="D1186" s="7"/>
      <c r="E1186" s="7"/>
      <c r="F1186" s="7"/>
    </row>
    <row r="1187" spans="1:6" ht="15.75">
      <c r="A1187" s="7"/>
      <c r="B1187" s="7"/>
      <c r="C1187" s="7"/>
      <c r="D1187" s="7"/>
      <c r="E1187" s="7"/>
      <c r="F1187" s="7"/>
    </row>
    <row r="1188" spans="1:6" ht="15.75">
      <c r="A1188" s="7"/>
      <c r="B1188" s="7"/>
      <c r="C1188" s="7"/>
      <c r="D1188" s="7"/>
      <c r="E1188" s="7"/>
      <c r="F1188" s="7"/>
    </row>
    <row r="1189" spans="1:6" ht="15.75">
      <c r="A1189" s="7"/>
      <c r="B1189" s="7"/>
      <c r="C1189" s="7"/>
      <c r="D1189" s="7"/>
      <c r="E1189" s="7"/>
      <c r="F1189" s="7"/>
    </row>
    <row r="1190" spans="1:6" ht="15.75">
      <c r="A1190" s="7"/>
      <c r="B1190" s="7"/>
      <c r="C1190" s="7"/>
      <c r="D1190" s="7"/>
      <c r="E1190" s="7"/>
      <c r="F1190" s="7"/>
    </row>
    <row r="1191" spans="1:6" ht="15.75">
      <c r="A1191" s="7"/>
      <c r="B1191" s="7"/>
      <c r="C1191" s="7"/>
      <c r="D1191" s="7"/>
      <c r="E1191" s="7"/>
      <c r="F1191" s="7"/>
    </row>
    <row r="1192" spans="1:6" ht="15.75">
      <c r="A1192" s="7"/>
      <c r="B1192" s="7"/>
      <c r="C1192" s="7"/>
      <c r="D1192" s="7"/>
      <c r="E1192" s="7"/>
      <c r="F1192" s="7"/>
    </row>
    <row r="1193" spans="1:6" ht="15.75">
      <c r="A1193" s="7"/>
      <c r="B1193" s="7"/>
      <c r="C1193" s="7"/>
      <c r="D1193" s="7"/>
      <c r="E1193" s="7"/>
      <c r="F1193" s="7"/>
    </row>
    <row r="1194" spans="1:6" ht="15.75">
      <c r="A1194" s="7"/>
      <c r="B1194" s="7"/>
      <c r="C1194" s="7"/>
      <c r="D1194" s="7"/>
      <c r="E1194" s="7"/>
      <c r="F1194" s="7"/>
    </row>
    <row r="1195" spans="1:6" ht="15.75">
      <c r="A1195" s="7"/>
      <c r="B1195" s="7"/>
      <c r="C1195" s="7"/>
      <c r="D1195" s="7"/>
      <c r="E1195" s="7"/>
      <c r="F1195" s="7"/>
    </row>
    <row r="1196" spans="1:6" ht="15.75">
      <c r="A1196" s="7"/>
      <c r="B1196" s="7"/>
      <c r="C1196" s="7"/>
      <c r="D1196" s="7"/>
      <c r="E1196" s="7"/>
      <c r="F1196" s="7"/>
    </row>
    <row r="1197" spans="1:6" ht="15.75">
      <c r="A1197" s="7"/>
      <c r="B1197" s="7"/>
      <c r="C1197" s="7"/>
      <c r="D1197" s="7"/>
      <c r="E1197" s="7"/>
      <c r="F1197" s="7"/>
    </row>
    <row r="1198" spans="1:6" ht="15.75">
      <c r="A1198" s="7"/>
      <c r="B1198" s="7"/>
      <c r="C1198" s="7"/>
      <c r="D1198" s="7"/>
      <c r="E1198" s="7"/>
      <c r="F1198" s="7"/>
    </row>
    <row r="1199" spans="1:6" ht="15.75">
      <c r="A1199" s="7"/>
      <c r="B1199" s="7"/>
      <c r="C1199" s="7"/>
      <c r="D1199" s="7"/>
      <c r="E1199" s="7"/>
      <c r="F1199" s="7"/>
    </row>
    <row r="1200" spans="1:6" ht="15.75">
      <c r="A1200" s="7"/>
      <c r="B1200" s="7"/>
      <c r="C1200" s="7"/>
      <c r="D1200" s="7"/>
      <c r="E1200" s="7"/>
      <c r="F1200" s="7"/>
    </row>
    <row r="1201" spans="1:6" ht="15.75">
      <c r="A1201" s="7"/>
      <c r="B1201" s="7"/>
      <c r="C1201" s="7"/>
      <c r="D1201" s="7"/>
      <c r="E1201" s="7"/>
      <c r="F1201" s="7"/>
    </row>
    <row r="1202" spans="1:6" ht="15.75">
      <c r="A1202" s="7"/>
      <c r="B1202" s="7"/>
      <c r="C1202" s="7"/>
      <c r="D1202" s="7"/>
      <c r="E1202" s="7"/>
      <c r="F1202" s="7"/>
    </row>
    <row r="1203" spans="1:6" ht="15.75">
      <c r="A1203" s="7"/>
      <c r="B1203" s="7"/>
      <c r="C1203" s="7"/>
      <c r="D1203" s="7"/>
      <c r="E1203" s="7"/>
      <c r="F1203" s="7"/>
    </row>
    <row r="1204" spans="1:6" ht="15.75">
      <c r="A1204" s="7"/>
      <c r="B1204" s="7"/>
      <c r="C1204" s="7"/>
      <c r="D1204" s="7"/>
      <c r="E1204" s="7"/>
      <c r="F1204" s="7"/>
    </row>
    <row r="1205" spans="1:6" ht="15.75">
      <c r="A1205" s="7"/>
      <c r="B1205" s="7"/>
      <c r="C1205" s="7"/>
      <c r="D1205" s="7"/>
      <c r="E1205" s="7"/>
      <c r="F1205" s="7"/>
    </row>
    <row r="1206" spans="1:6" ht="15.75">
      <c r="A1206" s="7"/>
      <c r="B1206" s="7"/>
      <c r="C1206" s="7"/>
      <c r="D1206" s="7"/>
      <c r="E1206" s="7"/>
      <c r="F1206" s="7"/>
    </row>
    <row r="1207" spans="1:6" ht="15.75">
      <c r="A1207" s="7"/>
      <c r="B1207" s="7"/>
      <c r="C1207" s="7"/>
      <c r="D1207" s="7"/>
      <c r="E1207" s="7"/>
      <c r="F1207" s="7"/>
    </row>
    <row r="1208" spans="1:6" ht="15.75">
      <c r="A1208" s="7"/>
      <c r="B1208" s="7"/>
      <c r="C1208" s="7"/>
      <c r="D1208" s="7"/>
      <c r="E1208" s="7"/>
      <c r="F1208" s="7"/>
    </row>
  </sheetData>
  <mergeCells count="25">
    <mergeCell ref="D147:K147"/>
    <mergeCell ref="D138:I138"/>
    <mergeCell ref="D141:J141"/>
    <mergeCell ref="D145:K145"/>
    <mergeCell ref="D146:K146"/>
    <mergeCell ref="D3:J3"/>
    <mergeCell ref="D4:J4"/>
    <mergeCell ref="D542:F542"/>
    <mergeCell ref="D545:F545"/>
    <mergeCell ref="D499:F499"/>
    <mergeCell ref="D500:F500"/>
    <mergeCell ref="D501:F501"/>
    <mergeCell ref="D502:F502"/>
    <mergeCell ref="A151:F152"/>
    <mergeCell ref="D185:F185"/>
    <mergeCell ref="D1:K1"/>
    <mergeCell ref="D2:J2"/>
    <mergeCell ref="D466:F466"/>
    <mergeCell ref="D469:F469"/>
    <mergeCell ref="D214:F214"/>
    <mergeCell ref="D215:F215"/>
    <mergeCell ref="D216:F216"/>
    <mergeCell ref="D217:F217"/>
    <mergeCell ref="D188:F188"/>
    <mergeCell ref="D144:F14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workbookViewId="0" topLeftCell="A289">
      <selection activeCell="P99" sqref="P99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7.125" style="0" customWidth="1"/>
    <col min="4" max="4" width="43.375" style="0" customWidth="1"/>
    <col min="5" max="5" width="0.12890625" style="0" customWidth="1"/>
    <col min="6" max="6" width="10.25390625" style="0" hidden="1" customWidth="1"/>
    <col min="7" max="8" width="0.12890625" style="0" hidden="1" customWidth="1"/>
    <col min="9" max="9" width="9.25390625" style="0" hidden="1" customWidth="1"/>
    <col min="10" max="10" width="11.75390625" style="0" hidden="1" customWidth="1"/>
    <col min="11" max="11" width="11.125" style="0" hidden="1" customWidth="1"/>
    <col min="12" max="12" width="12.00390625" style="0" hidden="1" customWidth="1"/>
    <col min="13" max="15" width="9.125" style="0" hidden="1" customWidth="1"/>
    <col min="16" max="16" width="11.00390625" style="0" customWidth="1"/>
  </cols>
  <sheetData>
    <row r="1" spans="4:6" ht="15.75">
      <c r="D1" s="449" t="s">
        <v>259</v>
      </c>
      <c r="E1" s="410"/>
      <c r="F1" s="410"/>
    </row>
    <row r="2" spans="4:6" ht="15.75">
      <c r="D2" s="449" t="s">
        <v>263</v>
      </c>
      <c r="E2" s="410"/>
      <c r="F2" s="410"/>
    </row>
    <row r="3" spans="4:6" ht="15.75">
      <c r="D3" s="449" t="s">
        <v>250</v>
      </c>
      <c r="E3" s="410"/>
      <c r="F3" s="410"/>
    </row>
    <row r="4" spans="4:6" ht="15.75">
      <c r="D4" s="449" t="s">
        <v>251</v>
      </c>
      <c r="E4" s="410"/>
      <c r="F4" s="410"/>
    </row>
    <row r="5" spans="1:6" ht="15.75">
      <c r="A5" s="2"/>
      <c r="B5" s="2"/>
      <c r="C5" s="3"/>
      <c r="D5" s="10"/>
      <c r="E5" s="11"/>
      <c r="F5" s="11"/>
    </row>
    <row r="6" spans="1:6" ht="12.75">
      <c r="A6" s="2"/>
      <c r="B6" s="2"/>
      <c r="C6" s="3"/>
      <c r="D6" s="4"/>
      <c r="E6" s="5"/>
      <c r="F6" s="5"/>
    </row>
    <row r="7" spans="1:6" ht="15.75">
      <c r="A7" s="7"/>
      <c r="B7" s="7"/>
      <c r="C7" s="8"/>
      <c r="D7" s="9" t="s">
        <v>258</v>
      </c>
      <c r="E7" s="7"/>
      <c r="F7" s="7"/>
    </row>
    <row r="8" spans="1:6" ht="15.75">
      <c r="A8" s="7"/>
      <c r="B8" s="7"/>
      <c r="C8" s="8"/>
      <c r="D8" s="9"/>
      <c r="E8" s="7"/>
      <c r="F8" s="7"/>
    </row>
    <row r="9" spans="1:18" ht="39" customHeight="1">
      <c r="A9" s="147" t="s">
        <v>1</v>
      </c>
      <c r="B9" s="242" t="s">
        <v>2</v>
      </c>
      <c r="C9" s="213" t="s">
        <v>3</v>
      </c>
      <c r="D9" s="186" t="s">
        <v>4</v>
      </c>
      <c r="E9" s="214" t="s">
        <v>5</v>
      </c>
      <c r="F9" s="214" t="s">
        <v>249</v>
      </c>
      <c r="G9" s="215" t="s">
        <v>273</v>
      </c>
      <c r="H9" s="215" t="s">
        <v>274</v>
      </c>
      <c r="I9" s="216" t="s">
        <v>305</v>
      </c>
      <c r="J9" s="216" t="s">
        <v>274</v>
      </c>
      <c r="K9" s="16" t="s">
        <v>327</v>
      </c>
      <c r="L9" s="259" t="s">
        <v>269</v>
      </c>
      <c r="M9" s="16" t="s">
        <v>351</v>
      </c>
      <c r="N9" s="16" t="s">
        <v>387</v>
      </c>
      <c r="O9" s="16" t="s">
        <v>387</v>
      </c>
      <c r="P9" s="259" t="s">
        <v>384</v>
      </c>
      <c r="Q9" s="16" t="s">
        <v>385</v>
      </c>
      <c r="R9" s="377" t="s">
        <v>386</v>
      </c>
    </row>
    <row r="10" spans="1:18" ht="12.75">
      <c r="A10" s="172" t="s">
        <v>6</v>
      </c>
      <c r="B10" s="243"/>
      <c r="C10" s="172"/>
      <c r="D10" s="157" t="s">
        <v>7</v>
      </c>
      <c r="E10" s="192" t="e">
        <f>SUM(E11+E16+#REF!)</f>
        <v>#REF!</v>
      </c>
      <c r="F10" s="192">
        <f>SUM(F11+F16)</f>
        <v>185720</v>
      </c>
      <c r="G10" s="192">
        <f>SUM(G11+G16)</f>
        <v>631000</v>
      </c>
      <c r="H10" s="192">
        <f aca="true" t="shared" si="0" ref="H10:P10">SUM(H16+H11)</f>
        <v>816720</v>
      </c>
      <c r="I10" s="192">
        <f t="shared" si="0"/>
        <v>0</v>
      </c>
      <c r="J10" s="192">
        <f t="shared" si="0"/>
        <v>816720</v>
      </c>
      <c r="K10" s="192">
        <f t="shared" si="0"/>
        <v>0</v>
      </c>
      <c r="L10" s="184">
        <f t="shared" si="0"/>
        <v>816720</v>
      </c>
      <c r="M10" s="184">
        <f t="shared" si="0"/>
        <v>0</v>
      </c>
      <c r="N10" s="184"/>
      <c r="O10" s="184"/>
      <c r="P10" s="184">
        <f t="shared" si="0"/>
        <v>816720</v>
      </c>
      <c r="Q10" s="361">
        <f>Q11</f>
        <v>75000</v>
      </c>
      <c r="R10" s="362">
        <f>P10+Q10</f>
        <v>891720</v>
      </c>
    </row>
    <row r="11" spans="1:18" ht="12.75">
      <c r="A11" s="166"/>
      <c r="B11" s="244" t="s">
        <v>8</v>
      </c>
      <c r="C11" s="166"/>
      <c r="D11" s="163" t="s">
        <v>120</v>
      </c>
      <c r="E11" s="193">
        <f aca="true" t="shared" si="1" ref="E11:P11">SUM(E12:E15)</f>
        <v>462011</v>
      </c>
      <c r="F11" s="193">
        <f t="shared" si="1"/>
        <v>172870</v>
      </c>
      <c r="G11" s="159">
        <f t="shared" si="1"/>
        <v>631000</v>
      </c>
      <c r="H11" s="194">
        <f t="shared" si="1"/>
        <v>803870</v>
      </c>
      <c r="I11" s="194">
        <f t="shared" si="1"/>
        <v>0</v>
      </c>
      <c r="J11" s="194">
        <f t="shared" si="1"/>
        <v>803870</v>
      </c>
      <c r="K11" s="194">
        <f t="shared" si="1"/>
        <v>0</v>
      </c>
      <c r="L11" s="332">
        <f t="shared" si="1"/>
        <v>803870</v>
      </c>
      <c r="M11" s="332">
        <f t="shared" si="1"/>
        <v>0</v>
      </c>
      <c r="N11" s="332"/>
      <c r="O11" s="332"/>
      <c r="P11" s="332">
        <f t="shared" si="1"/>
        <v>803870</v>
      </c>
      <c r="Q11" s="16">
        <f>SUM(Q12:Q15)</f>
        <v>75000</v>
      </c>
      <c r="R11" s="146">
        <f>SUM(R12:R15)</f>
        <v>878870</v>
      </c>
    </row>
    <row r="12" spans="1:18" ht="12.75">
      <c r="A12" s="166"/>
      <c r="B12" s="244"/>
      <c r="C12" s="166">
        <v>6050</v>
      </c>
      <c r="D12" s="163" t="s">
        <v>121</v>
      </c>
      <c r="E12" s="193">
        <v>2975</v>
      </c>
      <c r="F12" s="193">
        <v>0</v>
      </c>
      <c r="G12" s="159">
        <v>631000</v>
      </c>
      <c r="H12" s="194">
        <f>SUM(F12+G12)</f>
        <v>631000</v>
      </c>
      <c r="I12" s="177">
        <v>-631000</v>
      </c>
      <c r="J12" s="194">
        <f>H12+I12</f>
        <v>0</v>
      </c>
      <c r="K12" s="16"/>
      <c r="L12" s="319">
        <f>J12+K12</f>
        <v>0</v>
      </c>
      <c r="M12" s="319"/>
      <c r="N12" s="319"/>
      <c r="O12" s="319"/>
      <c r="P12" s="319"/>
      <c r="Q12" s="16">
        <v>75000</v>
      </c>
      <c r="R12" s="146">
        <f aca="true" t="shared" si="2" ref="R12:R17">P12+Q12</f>
        <v>75000</v>
      </c>
    </row>
    <row r="13" spans="1:18" ht="35.25" customHeight="1">
      <c r="A13" s="166"/>
      <c r="B13" s="244"/>
      <c r="C13" s="166" t="s">
        <v>122</v>
      </c>
      <c r="D13" s="167" t="s">
        <v>123</v>
      </c>
      <c r="E13" s="193"/>
      <c r="F13" s="193"/>
      <c r="G13" s="159"/>
      <c r="H13" s="194"/>
      <c r="I13" s="177">
        <v>631000</v>
      </c>
      <c r="J13" s="194">
        <f>H13+I13</f>
        <v>631000</v>
      </c>
      <c r="K13" s="16"/>
      <c r="L13" s="319">
        <f>J13+K13</f>
        <v>631000</v>
      </c>
      <c r="M13" s="319"/>
      <c r="N13" s="319"/>
      <c r="O13" s="319"/>
      <c r="P13" s="319">
        <f>L13+M13</f>
        <v>631000</v>
      </c>
      <c r="Q13" s="16"/>
      <c r="R13" s="146">
        <f t="shared" si="2"/>
        <v>631000</v>
      </c>
    </row>
    <row r="14" spans="1:18" ht="37.5" customHeight="1">
      <c r="A14" s="166"/>
      <c r="B14" s="244"/>
      <c r="C14" s="166" t="s">
        <v>309</v>
      </c>
      <c r="D14" s="163" t="s">
        <v>310</v>
      </c>
      <c r="E14" s="193"/>
      <c r="F14" s="193"/>
      <c r="G14" s="159"/>
      <c r="H14" s="194"/>
      <c r="I14" s="177">
        <v>152675</v>
      </c>
      <c r="J14" s="194">
        <f>H14+I14</f>
        <v>152675</v>
      </c>
      <c r="K14" s="16"/>
      <c r="L14" s="319">
        <f>J14+K14</f>
        <v>152675</v>
      </c>
      <c r="M14" s="319"/>
      <c r="N14" s="319"/>
      <c r="O14" s="319"/>
      <c r="P14" s="319">
        <f>L14+M14</f>
        <v>152675</v>
      </c>
      <c r="Q14" s="16"/>
      <c r="R14" s="146">
        <f t="shared" si="2"/>
        <v>152675</v>
      </c>
    </row>
    <row r="15" spans="1:18" ht="36" customHeight="1">
      <c r="A15" s="166"/>
      <c r="B15" s="244"/>
      <c r="C15" s="166" t="s">
        <v>122</v>
      </c>
      <c r="D15" s="167" t="s">
        <v>123</v>
      </c>
      <c r="E15" s="195">
        <v>459036</v>
      </c>
      <c r="F15" s="195">
        <v>172870</v>
      </c>
      <c r="G15" s="159"/>
      <c r="H15" s="195">
        <v>172870</v>
      </c>
      <c r="I15" s="180">
        <v>-152675</v>
      </c>
      <c r="J15" s="212">
        <f>H15+I15</f>
        <v>20195</v>
      </c>
      <c r="K15" s="16"/>
      <c r="L15" s="319">
        <f>J15+K15</f>
        <v>20195</v>
      </c>
      <c r="M15" s="319"/>
      <c r="N15" s="319"/>
      <c r="O15" s="319"/>
      <c r="P15" s="319">
        <f>L15+M15</f>
        <v>20195</v>
      </c>
      <c r="Q15" s="16"/>
      <c r="R15" s="146">
        <f t="shared" si="2"/>
        <v>20195</v>
      </c>
    </row>
    <row r="16" spans="1:18" ht="12.75">
      <c r="A16" s="166"/>
      <c r="B16" s="244" t="s">
        <v>124</v>
      </c>
      <c r="C16" s="166"/>
      <c r="D16" s="163" t="s">
        <v>125</v>
      </c>
      <c r="E16" s="195">
        <v>11600</v>
      </c>
      <c r="F16" s="195">
        <f>SUM(F17)</f>
        <v>12850</v>
      </c>
      <c r="G16" s="159"/>
      <c r="H16" s="195">
        <f aca="true" t="shared" si="3" ref="H16:P16">SUM(H17)</f>
        <v>12850</v>
      </c>
      <c r="I16" s="195">
        <f t="shared" si="3"/>
        <v>0</v>
      </c>
      <c r="J16" s="195">
        <f t="shared" si="3"/>
        <v>12850</v>
      </c>
      <c r="K16" s="195">
        <f t="shared" si="3"/>
        <v>0</v>
      </c>
      <c r="L16" s="181">
        <f t="shared" si="3"/>
        <v>12850</v>
      </c>
      <c r="M16" s="181">
        <f t="shared" si="3"/>
        <v>0</v>
      </c>
      <c r="N16" s="181"/>
      <c r="O16" s="181"/>
      <c r="P16" s="181">
        <f t="shared" si="3"/>
        <v>12850</v>
      </c>
      <c r="Q16" s="16">
        <f>Q17</f>
        <v>0</v>
      </c>
      <c r="R16" s="146">
        <f t="shared" si="2"/>
        <v>12850</v>
      </c>
    </row>
    <row r="17" spans="1:18" ht="24">
      <c r="A17" s="166"/>
      <c r="B17" s="244"/>
      <c r="C17" s="166">
        <v>2850</v>
      </c>
      <c r="D17" s="163" t="s">
        <v>126</v>
      </c>
      <c r="E17" s="195">
        <v>11600</v>
      </c>
      <c r="F17" s="195">
        <v>12850</v>
      </c>
      <c r="G17" s="159"/>
      <c r="H17" s="195">
        <v>12850</v>
      </c>
      <c r="I17" s="159"/>
      <c r="J17" s="194">
        <f>H17+I17</f>
        <v>12850</v>
      </c>
      <c r="K17" s="16"/>
      <c r="L17" s="319">
        <f>J17+K17</f>
        <v>12850</v>
      </c>
      <c r="M17" s="319"/>
      <c r="N17" s="319"/>
      <c r="O17" s="319"/>
      <c r="P17" s="319">
        <f>L17+M17</f>
        <v>12850</v>
      </c>
      <c r="Q17" s="16"/>
      <c r="R17" s="146">
        <f t="shared" si="2"/>
        <v>12850</v>
      </c>
    </row>
    <row r="18" spans="1:18" ht="12.75">
      <c r="A18" s="172">
        <v>600</v>
      </c>
      <c r="B18" s="243"/>
      <c r="C18" s="172"/>
      <c r="D18" s="157" t="s">
        <v>19</v>
      </c>
      <c r="E18" s="192">
        <f>SUM(E23+E21)</f>
        <v>554414</v>
      </c>
      <c r="F18" s="192">
        <f>SUM(F23+F21)</f>
        <v>2108118</v>
      </c>
      <c r="G18" s="196">
        <f>SUM(G23)</f>
        <v>11220</v>
      </c>
      <c r="H18" s="197">
        <f>SUM(H21+H23)</f>
        <v>2119338</v>
      </c>
      <c r="I18" s="197">
        <f>SUM(I21+I23)</f>
        <v>0</v>
      </c>
      <c r="J18" s="197">
        <f>SUM(J21+J23)</f>
        <v>2119338</v>
      </c>
      <c r="K18" s="197">
        <f>SUM(K19+K21+K23)</f>
        <v>55854</v>
      </c>
      <c r="L18" s="320">
        <f>SUM(L19+L21+L23)</f>
        <v>2175192</v>
      </c>
      <c r="M18" s="320">
        <f>SUM(M19+M21+M23)</f>
        <v>-26589</v>
      </c>
      <c r="N18" s="320"/>
      <c r="O18" s="320"/>
      <c r="P18" s="320">
        <f>SUM(P19+P21+P23)</f>
        <v>2148603</v>
      </c>
      <c r="Q18" s="361">
        <f>Q19+Q21+Q23</f>
        <v>147389</v>
      </c>
      <c r="R18" s="362">
        <f>R19+R21+R23</f>
        <v>2295992</v>
      </c>
    </row>
    <row r="19" spans="1:18" ht="12.75">
      <c r="A19" s="172"/>
      <c r="B19" s="244" t="s">
        <v>329</v>
      </c>
      <c r="C19" s="166"/>
      <c r="D19" s="163" t="s">
        <v>330</v>
      </c>
      <c r="E19" s="193"/>
      <c r="F19" s="193"/>
      <c r="G19" s="190"/>
      <c r="H19" s="260"/>
      <c r="I19" s="260"/>
      <c r="J19" s="260">
        <v>0</v>
      </c>
      <c r="K19" s="260">
        <f>K20</f>
        <v>30000</v>
      </c>
      <c r="L19" s="333">
        <f>L20</f>
        <v>30000</v>
      </c>
      <c r="M19" s="333">
        <f>M20</f>
        <v>0</v>
      </c>
      <c r="N19" s="333"/>
      <c r="O19" s="333"/>
      <c r="P19" s="333">
        <f>P20</f>
        <v>30000</v>
      </c>
      <c r="Q19" s="16"/>
      <c r="R19" s="146">
        <f aca="true" t="shared" si="4" ref="R19:R29">P19+Q19</f>
        <v>30000</v>
      </c>
    </row>
    <row r="20" spans="1:18" ht="48">
      <c r="A20" s="172"/>
      <c r="B20" s="243"/>
      <c r="C20" s="166" t="s">
        <v>130</v>
      </c>
      <c r="D20" s="163" t="s">
        <v>131</v>
      </c>
      <c r="E20" s="193"/>
      <c r="F20" s="193"/>
      <c r="G20" s="190"/>
      <c r="H20" s="260"/>
      <c r="I20" s="260"/>
      <c r="J20" s="260">
        <v>0</v>
      </c>
      <c r="K20" s="260">
        <v>30000</v>
      </c>
      <c r="L20" s="333">
        <f>K20+J20</f>
        <v>30000</v>
      </c>
      <c r="M20" s="319"/>
      <c r="N20" s="319"/>
      <c r="O20" s="319"/>
      <c r="P20" s="319">
        <f>L20+M20</f>
        <v>30000</v>
      </c>
      <c r="Q20" s="16"/>
      <c r="R20" s="146">
        <f t="shared" si="4"/>
        <v>30000</v>
      </c>
    </row>
    <row r="21" spans="1:18" ht="12.75">
      <c r="A21" s="172"/>
      <c r="B21" s="244" t="s">
        <v>128</v>
      </c>
      <c r="C21" s="166"/>
      <c r="D21" s="163" t="s">
        <v>129</v>
      </c>
      <c r="E21" s="193">
        <f>SUM(E22)</f>
        <v>67219</v>
      </c>
      <c r="F21" s="193">
        <f>SUM(F22)</f>
        <v>53918</v>
      </c>
      <c r="G21" s="159">
        <v>0</v>
      </c>
      <c r="H21" s="194">
        <f aca="true" t="shared" si="5" ref="H21:P21">H22</f>
        <v>53918</v>
      </c>
      <c r="I21" s="194">
        <f t="shared" si="5"/>
        <v>0</v>
      </c>
      <c r="J21" s="194">
        <f t="shared" si="5"/>
        <v>53918</v>
      </c>
      <c r="K21" s="194">
        <f t="shared" si="5"/>
        <v>0</v>
      </c>
      <c r="L21" s="332">
        <f t="shared" si="5"/>
        <v>53918</v>
      </c>
      <c r="M21" s="332">
        <f t="shared" si="5"/>
        <v>0</v>
      </c>
      <c r="N21" s="332"/>
      <c r="O21" s="332"/>
      <c r="P21" s="332">
        <f t="shared" si="5"/>
        <v>53918</v>
      </c>
      <c r="Q21" s="16"/>
      <c r="R21" s="146">
        <f t="shared" si="4"/>
        <v>53918</v>
      </c>
    </row>
    <row r="22" spans="1:18" ht="48">
      <c r="A22" s="172"/>
      <c r="B22" s="243"/>
      <c r="C22" s="166" t="s">
        <v>130</v>
      </c>
      <c r="D22" s="163" t="s">
        <v>131</v>
      </c>
      <c r="E22" s="193">
        <v>67219</v>
      </c>
      <c r="F22" s="193">
        <v>53918</v>
      </c>
      <c r="G22" s="159">
        <v>0</v>
      </c>
      <c r="H22" s="194">
        <f aca="true" t="shared" si="6" ref="H22:H27">SUM(F22+G22)</f>
        <v>53918</v>
      </c>
      <c r="I22" s="159"/>
      <c r="J22" s="194">
        <f aca="true" t="shared" si="7" ref="J22:J29">H22+I22</f>
        <v>53918</v>
      </c>
      <c r="K22" s="16"/>
      <c r="L22" s="319">
        <f aca="true" t="shared" si="8" ref="L22:L29">J22+K22</f>
        <v>53918</v>
      </c>
      <c r="M22" s="319"/>
      <c r="N22" s="319"/>
      <c r="O22" s="319"/>
      <c r="P22" s="319">
        <f>L22+M22</f>
        <v>53918</v>
      </c>
      <c r="Q22" s="16"/>
      <c r="R22" s="146">
        <f t="shared" si="4"/>
        <v>53918</v>
      </c>
    </row>
    <row r="23" spans="1:18" ht="12.75">
      <c r="A23" s="166"/>
      <c r="B23" s="244">
        <v>60016</v>
      </c>
      <c r="C23" s="166"/>
      <c r="D23" s="163" t="s">
        <v>20</v>
      </c>
      <c r="E23" s="193">
        <f>SUM(E24:E27)</f>
        <v>487195</v>
      </c>
      <c r="F23" s="193">
        <f>SUM(F24:F27)</f>
        <v>2054200</v>
      </c>
      <c r="G23" s="159">
        <f>SUM(G24:G27)</f>
        <v>11220</v>
      </c>
      <c r="H23" s="194">
        <f>SUM(H24:H27)</f>
        <v>2065420</v>
      </c>
      <c r="I23" s="194">
        <f>SUM(I24:I29)</f>
        <v>0</v>
      </c>
      <c r="J23" s="194">
        <f t="shared" si="7"/>
        <v>2065420</v>
      </c>
      <c r="K23" s="194">
        <f>SUM(K24:K29)</f>
        <v>25854</v>
      </c>
      <c r="L23" s="332">
        <f t="shared" si="8"/>
        <v>2091274</v>
      </c>
      <c r="M23" s="332">
        <f>SUM(M24:M29)</f>
        <v>-26589</v>
      </c>
      <c r="N23" s="332"/>
      <c r="O23" s="332"/>
      <c r="P23" s="332">
        <f>SUM(P24:P29)</f>
        <v>2064685</v>
      </c>
      <c r="Q23" s="16">
        <f>SUM(Q24:Q29)</f>
        <v>147389</v>
      </c>
      <c r="R23" s="146">
        <f t="shared" si="4"/>
        <v>2212074</v>
      </c>
    </row>
    <row r="24" spans="1:18" ht="12.75">
      <c r="A24" s="166"/>
      <c r="B24" s="244"/>
      <c r="C24" s="166">
        <v>4210</v>
      </c>
      <c r="D24" s="163" t="s">
        <v>132</v>
      </c>
      <c r="E24" s="193">
        <v>73100</v>
      </c>
      <c r="F24" s="193">
        <v>31372</v>
      </c>
      <c r="G24" s="159">
        <v>0</v>
      </c>
      <c r="H24" s="194">
        <f t="shared" si="6"/>
        <v>31372</v>
      </c>
      <c r="I24" s="159"/>
      <c r="J24" s="194">
        <f t="shared" si="7"/>
        <v>31372</v>
      </c>
      <c r="K24" s="261">
        <v>20854</v>
      </c>
      <c r="L24" s="319">
        <f t="shared" si="8"/>
        <v>52226</v>
      </c>
      <c r="M24" s="319"/>
      <c r="N24" s="319"/>
      <c r="O24" s="319"/>
      <c r="P24" s="319">
        <f aca="true" t="shared" si="9" ref="P24:P29">L24+M24</f>
        <v>52226</v>
      </c>
      <c r="Q24" s="16">
        <v>21389</v>
      </c>
      <c r="R24" s="146">
        <f t="shared" si="4"/>
        <v>73615</v>
      </c>
    </row>
    <row r="25" spans="1:18" ht="12.75">
      <c r="A25" s="166"/>
      <c r="B25" s="244"/>
      <c r="C25" s="166">
        <v>4270</v>
      </c>
      <c r="D25" s="163" t="s">
        <v>133</v>
      </c>
      <c r="E25" s="193">
        <v>30900</v>
      </c>
      <c r="F25" s="193">
        <v>31820</v>
      </c>
      <c r="G25" s="159">
        <v>0</v>
      </c>
      <c r="H25" s="194">
        <f t="shared" si="6"/>
        <v>31820</v>
      </c>
      <c r="I25" s="159"/>
      <c r="J25" s="194">
        <f t="shared" si="7"/>
        <v>31820</v>
      </c>
      <c r="K25" s="16"/>
      <c r="L25" s="319">
        <f t="shared" si="8"/>
        <v>31820</v>
      </c>
      <c r="M25" s="319"/>
      <c r="N25" s="319"/>
      <c r="O25" s="319"/>
      <c r="P25" s="319">
        <f t="shared" si="9"/>
        <v>31820</v>
      </c>
      <c r="Q25" s="16">
        <v>35000</v>
      </c>
      <c r="R25" s="146">
        <f t="shared" si="4"/>
        <v>66820</v>
      </c>
    </row>
    <row r="26" spans="1:18" ht="12.75">
      <c r="A26" s="166"/>
      <c r="B26" s="244"/>
      <c r="C26" s="166">
        <v>4300</v>
      </c>
      <c r="D26" s="163" t="s">
        <v>127</v>
      </c>
      <c r="E26" s="193">
        <v>30600</v>
      </c>
      <c r="F26" s="193">
        <v>21600</v>
      </c>
      <c r="G26" s="159">
        <v>1220</v>
      </c>
      <c r="H26" s="194">
        <f t="shared" si="6"/>
        <v>22820</v>
      </c>
      <c r="I26" s="159"/>
      <c r="J26" s="194">
        <f t="shared" si="7"/>
        <v>22820</v>
      </c>
      <c r="K26" s="261">
        <v>5000</v>
      </c>
      <c r="L26" s="319">
        <f t="shared" si="8"/>
        <v>27820</v>
      </c>
      <c r="M26" s="319"/>
      <c r="N26" s="319"/>
      <c r="O26" s="319"/>
      <c r="P26" s="319">
        <f t="shared" si="9"/>
        <v>27820</v>
      </c>
      <c r="Q26" s="16"/>
      <c r="R26" s="146">
        <f t="shared" si="4"/>
        <v>27820</v>
      </c>
    </row>
    <row r="27" spans="1:18" ht="12.75">
      <c r="A27" s="166"/>
      <c r="B27" s="244"/>
      <c r="C27" s="166">
        <v>6050</v>
      </c>
      <c r="D27" s="163" t="s">
        <v>331</v>
      </c>
      <c r="E27" s="193">
        <v>352595</v>
      </c>
      <c r="F27" s="193">
        <v>1969408</v>
      </c>
      <c r="G27" s="159">
        <v>10000</v>
      </c>
      <c r="H27" s="194">
        <f t="shared" si="6"/>
        <v>1979408</v>
      </c>
      <c r="I27" s="180">
        <v>-982786</v>
      </c>
      <c r="J27" s="180">
        <f t="shared" si="7"/>
        <v>996622</v>
      </c>
      <c r="K27" s="16"/>
      <c r="L27" s="319">
        <f t="shared" si="8"/>
        <v>996622</v>
      </c>
      <c r="M27" s="319"/>
      <c r="N27" s="319"/>
      <c r="O27" s="319"/>
      <c r="P27" s="319">
        <f t="shared" si="9"/>
        <v>996622</v>
      </c>
      <c r="Q27" s="16">
        <v>90000</v>
      </c>
      <c r="R27" s="146">
        <f t="shared" si="4"/>
        <v>1086622</v>
      </c>
    </row>
    <row r="28" spans="1:18" ht="60">
      <c r="A28" s="166"/>
      <c r="B28" s="244"/>
      <c r="C28" s="166" t="s">
        <v>306</v>
      </c>
      <c r="D28" s="167" t="s">
        <v>316</v>
      </c>
      <c r="E28" s="193"/>
      <c r="F28" s="193"/>
      <c r="G28" s="159"/>
      <c r="H28" s="194"/>
      <c r="I28" s="180">
        <v>982786</v>
      </c>
      <c r="J28" s="180">
        <f t="shared" si="7"/>
        <v>982786</v>
      </c>
      <c r="K28" s="16"/>
      <c r="L28" s="319">
        <f t="shared" si="8"/>
        <v>982786</v>
      </c>
      <c r="M28" s="319">
        <v>-302059</v>
      </c>
      <c r="N28" s="319"/>
      <c r="O28" s="319"/>
      <c r="P28" s="319">
        <f t="shared" si="9"/>
        <v>680727</v>
      </c>
      <c r="Q28" s="16"/>
      <c r="R28" s="146">
        <f t="shared" si="4"/>
        <v>680727</v>
      </c>
    </row>
    <row r="29" spans="1:18" ht="60">
      <c r="A29" s="166"/>
      <c r="B29" s="244"/>
      <c r="C29" s="166" t="s">
        <v>307</v>
      </c>
      <c r="D29" s="167" t="s">
        <v>367</v>
      </c>
      <c r="E29" s="193"/>
      <c r="F29" s="193"/>
      <c r="G29" s="159"/>
      <c r="H29" s="194"/>
      <c r="I29" s="180"/>
      <c r="J29" s="180">
        <f t="shared" si="7"/>
        <v>0</v>
      </c>
      <c r="K29" s="16"/>
      <c r="L29" s="319">
        <f t="shared" si="8"/>
        <v>0</v>
      </c>
      <c r="M29" s="319">
        <v>275470</v>
      </c>
      <c r="N29" s="319"/>
      <c r="O29" s="319"/>
      <c r="P29" s="319">
        <f t="shared" si="9"/>
        <v>275470</v>
      </c>
      <c r="Q29" s="16">
        <v>1000</v>
      </c>
      <c r="R29" s="146">
        <f t="shared" si="4"/>
        <v>276470</v>
      </c>
    </row>
    <row r="30" spans="1:18" ht="12.75">
      <c r="A30" s="172" t="s">
        <v>134</v>
      </c>
      <c r="B30" s="243"/>
      <c r="C30" s="172"/>
      <c r="D30" s="157" t="s">
        <v>135</v>
      </c>
      <c r="E30" s="192" t="e">
        <f>SUM(E31)</f>
        <v>#REF!</v>
      </c>
      <c r="F30" s="192">
        <f>SUM(F31)</f>
        <v>6000</v>
      </c>
      <c r="G30" s="159"/>
      <c r="H30" s="192">
        <f aca="true" t="shared" si="10" ref="H30:P31">SUM(H31)</f>
        <v>6000</v>
      </c>
      <c r="I30" s="192">
        <f t="shared" si="10"/>
        <v>0</v>
      </c>
      <c r="J30" s="192">
        <f t="shared" si="10"/>
        <v>6000</v>
      </c>
      <c r="K30" s="192">
        <f t="shared" si="10"/>
        <v>0</v>
      </c>
      <c r="L30" s="184">
        <f t="shared" si="10"/>
        <v>6000</v>
      </c>
      <c r="M30" s="184">
        <f t="shared" si="10"/>
        <v>0</v>
      </c>
      <c r="N30" s="184"/>
      <c r="O30" s="184"/>
      <c r="P30" s="184">
        <f t="shared" si="10"/>
        <v>6000</v>
      </c>
      <c r="Q30" s="16"/>
      <c r="R30" s="362">
        <f>R31</f>
        <v>6000</v>
      </c>
    </row>
    <row r="31" spans="1:18" ht="12.75">
      <c r="A31" s="166"/>
      <c r="B31" s="244" t="s">
        <v>136</v>
      </c>
      <c r="C31" s="166"/>
      <c r="D31" s="163" t="s">
        <v>16</v>
      </c>
      <c r="E31" s="193" t="e">
        <f>SUM(#REF!)</f>
        <v>#REF!</v>
      </c>
      <c r="F31" s="193">
        <f>SUM(F32)</f>
        <v>6000</v>
      </c>
      <c r="G31" s="159"/>
      <c r="H31" s="193">
        <f t="shared" si="10"/>
        <v>6000</v>
      </c>
      <c r="I31" s="193">
        <f t="shared" si="10"/>
        <v>0</v>
      </c>
      <c r="J31" s="193">
        <f t="shared" si="10"/>
        <v>6000</v>
      </c>
      <c r="K31" s="193">
        <f t="shared" si="10"/>
        <v>0</v>
      </c>
      <c r="L31" s="181">
        <f t="shared" si="10"/>
        <v>6000</v>
      </c>
      <c r="M31" s="181">
        <f t="shared" si="10"/>
        <v>0</v>
      </c>
      <c r="N31" s="181"/>
      <c r="O31" s="181"/>
      <c r="P31" s="181">
        <f t="shared" si="10"/>
        <v>6000</v>
      </c>
      <c r="Q31" s="16"/>
      <c r="R31" s="146">
        <f>R32</f>
        <v>6000</v>
      </c>
    </row>
    <row r="32" spans="1:18" ht="12.75">
      <c r="A32" s="166"/>
      <c r="B32" s="244"/>
      <c r="C32" s="166" t="s">
        <v>140</v>
      </c>
      <c r="D32" s="163" t="s">
        <v>127</v>
      </c>
      <c r="E32" s="195">
        <v>0</v>
      </c>
      <c r="F32" s="195">
        <v>6000</v>
      </c>
      <c r="G32" s="159"/>
      <c r="H32" s="195">
        <v>6000</v>
      </c>
      <c r="I32" s="159"/>
      <c r="J32" s="194">
        <f>H32+I32</f>
        <v>6000</v>
      </c>
      <c r="K32" s="16"/>
      <c r="L32" s="319">
        <f>J32+K32</f>
        <v>6000</v>
      </c>
      <c r="M32" s="319"/>
      <c r="N32" s="319"/>
      <c r="O32" s="319"/>
      <c r="P32" s="319">
        <f>L32+M32</f>
        <v>6000</v>
      </c>
      <c r="Q32" s="16"/>
      <c r="R32" s="146">
        <f>P32+Q32</f>
        <v>6000</v>
      </c>
    </row>
    <row r="33" spans="1:18" ht="12.75">
      <c r="A33" s="172">
        <v>700</v>
      </c>
      <c r="B33" s="243"/>
      <c r="C33" s="172"/>
      <c r="D33" s="157" t="s">
        <v>22</v>
      </c>
      <c r="E33" s="192">
        <f>SUM(E34)</f>
        <v>11210</v>
      </c>
      <c r="F33" s="192">
        <f>SUM(F34)</f>
        <v>7570</v>
      </c>
      <c r="G33" s="159"/>
      <c r="H33" s="192">
        <f aca="true" t="shared" si="11" ref="H33:P33">SUM(H34)</f>
        <v>7570</v>
      </c>
      <c r="I33" s="192">
        <f t="shared" si="11"/>
        <v>0</v>
      </c>
      <c r="J33" s="192">
        <f t="shared" si="11"/>
        <v>7570</v>
      </c>
      <c r="K33" s="192">
        <f t="shared" si="11"/>
        <v>0</v>
      </c>
      <c r="L33" s="184">
        <f t="shared" si="11"/>
        <v>7570</v>
      </c>
      <c r="M33" s="184">
        <f t="shared" si="11"/>
        <v>0</v>
      </c>
      <c r="N33" s="184"/>
      <c r="O33" s="184"/>
      <c r="P33" s="184">
        <f t="shared" si="11"/>
        <v>7570</v>
      </c>
      <c r="Q33" s="16"/>
      <c r="R33" s="362">
        <f>P33+Q33</f>
        <v>7570</v>
      </c>
    </row>
    <row r="34" spans="1:18" ht="12.75">
      <c r="A34" s="166"/>
      <c r="B34" s="244">
        <v>70004</v>
      </c>
      <c r="C34" s="166"/>
      <c r="D34" s="163" t="s">
        <v>141</v>
      </c>
      <c r="E34" s="193">
        <f>SUM(E35:E38)</f>
        <v>11210</v>
      </c>
      <c r="F34" s="193">
        <f>SUM(F35:F38)</f>
        <v>7570</v>
      </c>
      <c r="G34" s="159"/>
      <c r="H34" s="193">
        <f aca="true" t="shared" si="12" ref="H34:P34">SUM(H35:H38)</f>
        <v>7570</v>
      </c>
      <c r="I34" s="193">
        <f t="shared" si="12"/>
        <v>0</v>
      </c>
      <c r="J34" s="193">
        <f t="shared" si="12"/>
        <v>7570</v>
      </c>
      <c r="K34" s="193">
        <f t="shared" si="12"/>
        <v>0</v>
      </c>
      <c r="L34" s="181">
        <f t="shared" si="12"/>
        <v>7570</v>
      </c>
      <c r="M34" s="181">
        <f t="shared" si="12"/>
        <v>0</v>
      </c>
      <c r="N34" s="181"/>
      <c r="O34" s="181"/>
      <c r="P34" s="181">
        <f t="shared" si="12"/>
        <v>7570</v>
      </c>
      <c r="Q34" s="16"/>
      <c r="R34" s="146">
        <f>SUM(R35:R38)</f>
        <v>7570</v>
      </c>
    </row>
    <row r="35" spans="1:18" ht="12.75">
      <c r="A35" s="166"/>
      <c r="B35" s="244"/>
      <c r="C35" s="166">
        <v>4210</v>
      </c>
      <c r="D35" s="163" t="s">
        <v>132</v>
      </c>
      <c r="E35" s="193">
        <v>5000</v>
      </c>
      <c r="F35" s="193">
        <v>1000</v>
      </c>
      <c r="G35" s="159"/>
      <c r="H35" s="193">
        <v>1000</v>
      </c>
      <c r="I35" s="159"/>
      <c r="J35" s="194">
        <f>H35+I35</f>
        <v>1000</v>
      </c>
      <c r="K35" s="16"/>
      <c r="L35" s="319">
        <f>J35+K35</f>
        <v>1000</v>
      </c>
      <c r="M35" s="319"/>
      <c r="N35" s="319"/>
      <c r="O35" s="319"/>
      <c r="P35" s="319">
        <f>L35+M35</f>
        <v>1000</v>
      </c>
      <c r="Q35" s="16"/>
      <c r="R35" s="146">
        <f>P35+Q35</f>
        <v>1000</v>
      </c>
    </row>
    <row r="36" spans="1:18" ht="12.75">
      <c r="A36" s="166"/>
      <c r="B36" s="244"/>
      <c r="C36" s="166">
        <v>4270</v>
      </c>
      <c r="D36" s="163" t="s">
        <v>133</v>
      </c>
      <c r="E36" s="193">
        <v>5360</v>
      </c>
      <c r="F36" s="193">
        <v>5700</v>
      </c>
      <c r="G36" s="159"/>
      <c r="H36" s="193">
        <v>5700</v>
      </c>
      <c r="I36" s="159"/>
      <c r="J36" s="194">
        <f>H36+I36</f>
        <v>5700</v>
      </c>
      <c r="K36" s="16"/>
      <c r="L36" s="319">
        <f>J36+K36</f>
        <v>5700</v>
      </c>
      <c r="M36" s="319">
        <v>-700</v>
      </c>
      <c r="N36" s="319"/>
      <c r="O36" s="319"/>
      <c r="P36" s="319">
        <f>L36+M36</f>
        <v>5000</v>
      </c>
      <c r="Q36" s="16"/>
      <c r="R36" s="146">
        <f>P36+Q36</f>
        <v>5000</v>
      </c>
    </row>
    <row r="37" spans="1:18" ht="12.75">
      <c r="A37" s="166"/>
      <c r="B37" s="244"/>
      <c r="C37" s="166" t="s">
        <v>140</v>
      </c>
      <c r="D37" s="163" t="s">
        <v>127</v>
      </c>
      <c r="E37" s="193"/>
      <c r="F37" s="193"/>
      <c r="G37" s="159"/>
      <c r="H37" s="193"/>
      <c r="I37" s="159"/>
      <c r="J37" s="194"/>
      <c r="K37" s="16"/>
      <c r="L37" s="319"/>
      <c r="M37" s="319">
        <v>700</v>
      </c>
      <c r="N37" s="319"/>
      <c r="O37" s="319"/>
      <c r="P37" s="319">
        <f>L37+M37</f>
        <v>700</v>
      </c>
      <c r="Q37" s="16"/>
      <c r="R37" s="146">
        <f>P37+Q37</f>
        <v>700</v>
      </c>
    </row>
    <row r="38" spans="1:18" ht="12.75">
      <c r="A38" s="166"/>
      <c r="B38" s="244"/>
      <c r="C38" s="166">
        <v>4430</v>
      </c>
      <c r="D38" s="163" t="s">
        <v>144</v>
      </c>
      <c r="E38" s="193">
        <v>850</v>
      </c>
      <c r="F38" s="193">
        <v>870</v>
      </c>
      <c r="G38" s="159"/>
      <c r="H38" s="193">
        <v>870</v>
      </c>
      <c r="I38" s="159"/>
      <c r="J38" s="194">
        <f>H38+I38</f>
        <v>870</v>
      </c>
      <c r="K38" s="16"/>
      <c r="L38" s="319">
        <f>J38+K38</f>
        <v>870</v>
      </c>
      <c r="M38" s="319"/>
      <c r="N38" s="319"/>
      <c r="O38" s="319"/>
      <c r="P38" s="319">
        <f>L38+M38</f>
        <v>870</v>
      </c>
      <c r="Q38" s="16"/>
      <c r="R38" s="146">
        <f>P38+Q38</f>
        <v>870</v>
      </c>
    </row>
    <row r="39" spans="1:18" ht="12.75">
      <c r="A39" s="172">
        <v>710</v>
      </c>
      <c r="B39" s="243"/>
      <c r="C39" s="172"/>
      <c r="D39" s="157" t="s">
        <v>145</v>
      </c>
      <c r="E39" s="192" t="e">
        <f>SUM(#REF!+E42+E44)</f>
        <v>#REF!</v>
      </c>
      <c r="F39" s="192">
        <f>SUM(F42+F44)</f>
        <v>31450</v>
      </c>
      <c r="G39" s="159"/>
      <c r="H39" s="192">
        <f aca="true" t="shared" si="13" ref="H39:P39">SUM(H42+H44)</f>
        <v>31450</v>
      </c>
      <c r="I39" s="192">
        <f t="shared" si="13"/>
        <v>0</v>
      </c>
      <c r="J39" s="192">
        <f t="shared" si="13"/>
        <v>31450</v>
      </c>
      <c r="K39" s="192">
        <f t="shared" si="13"/>
        <v>0</v>
      </c>
      <c r="L39" s="184">
        <f t="shared" si="13"/>
        <v>31450</v>
      </c>
      <c r="M39" s="184">
        <f t="shared" si="13"/>
        <v>0</v>
      </c>
      <c r="N39" s="184"/>
      <c r="O39" s="184"/>
      <c r="P39" s="184">
        <f t="shared" si="13"/>
        <v>31450</v>
      </c>
      <c r="Q39" s="361">
        <v>48000</v>
      </c>
      <c r="R39" s="362">
        <f>R40+R42+R44</f>
        <v>79450</v>
      </c>
    </row>
    <row r="40" spans="1:18" ht="12.75">
      <c r="A40" s="172"/>
      <c r="B40" s="357" t="s">
        <v>373</v>
      </c>
      <c r="C40" s="172"/>
      <c r="D40" s="358" t="s">
        <v>374</v>
      </c>
      <c r="E40" s="192"/>
      <c r="F40" s="192"/>
      <c r="G40" s="159"/>
      <c r="H40" s="192"/>
      <c r="I40" s="192"/>
      <c r="J40" s="192"/>
      <c r="K40" s="192"/>
      <c r="L40" s="184"/>
      <c r="M40" s="184"/>
      <c r="N40" s="184"/>
      <c r="O40" s="184"/>
      <c r="P40" s="359"/>
      <c r="Q40" s="16">
        <v>48000</v>
      </c>
      <c r="R40" s="146">
        <f aca="true" t="shared" si="14" ref="R40:R45">P40+Q40</f>
        <v>48000</v>
      </c>
    </row>
    <row r="41" spans="1:18" ht="12.75">
      <c r="A41" s="172"/>
      <c r="B41" s="243"/>
      <c r="C41" s="263" t="s">
        <v>140</v>
      </c>
      <c r="D41" s="358" t="s">
        <v>375</v>
      </c>
      <c r="E41" s="192"/>
      <c r="F41" s="192"/>
      <c r="G41" s="159"/>
      <c r="H41" s="192"/>
      <c r="I41" s="192"/>
      <c r="J41" s="192"/>
      <c r="K41" s="192"/>
      <c r="L41" s="184"/>
      <c r="M41" s="184"/>
      <c r="N41" s="184"/>
      <c r="O41" s="184"/>
      <c r="P41" s="359"/>
      <c r="Q41" s="16">
        <v>48000</v>
      </c>
      <c r="R41" s="146">
        <f t="shared" si="14"/>
        <v>48000</v>
      </c>
    </row>
    <row r="42" spans="1:18" ht="12.75">
      <c r="A42" s="166"/>
      <c r="B42" s="244">
        <v>71014</v>
      </c>
      <c r="C42" s="166"/>
      <c r="D42" s="163" t="s">
        <v>146</v>
      </c>
      <c r="E42" s="193">
        <f>SUM(E43)</f>
        <v>15300</v>
      </c>
      <c r="F42" s="193">
        <f>SUM(F43)</f>
        <v>15750</v>
      </c>
      <c r="G42" s="159"/>
      <c r="H42" s="193">
        <f aca="true" t="shared" si="15" ref="H42:P42">SUM(H43)</f>
        <v>15750</v>
      </c>
      <c r="I42" s="193">
        <f t="shared" si="15"/>
        <v>0</v>
      </c>
      <c r="J42" s="193">
        <f t="shared" si="15"/>
        <v>15750</v>
      </c>
      <c r="K42" s="193">
        <f t="shared" si="15"/>
        <v>0</v>
      </c>
      <c r="L42" s="181">
        <f t="shared" si="15"/>
        <v>15750</v>
      </c>
      <c r="M42" s="181">
        <f t="shared" si="15"/>
        <v>0</v>
      </c>
      <c r="N42" s="181"/>
      <c r="O42" s="181"/>
      <c r="P42" s="181">
        <f t="shared" si="15"/>
        <v>20750</v>
      </c>
      <c r="Q42" s="16"/>
      <c r="R42" s="146">
        <f t="shared" si="14"/>
        <v>20750</v>
      </c>
    </row>
    <row r="43" spans="1:18" ht="12.75">
      <c r="A43" s="166"/>
      <c r="B43" s="244"/>
      <c r="C43" s="166">
        <v>4300</v>
      </c>
      <c r="D43" s="163" t="s">
        <v>127</v>
      </c>
      <c r="E43" s="193">
        <v>15300</v>
      </c>
      <c r="F43" s="193">
        <v>15750</v>
      </c>
      <c r="G43" s="159"/>
      <c r="H43" s="193">
        <v>15750</v>
      </c>
      <c r="I43" s="159"/>
      <c r="J43" s="194">
        <f>H43+I43</f>
        <v>15750</v>
      </c>
      <c r="K43" s="16"/>
      <c r="L43" s="319">
        <f>J43+K43</f>
        <v>15750</v>
      </c>
      <c r="M43" s="319"/>
      <c r="N43" s="319">
        <v>5000</v>
      </c>
      <c r="O43" s="319"/>
      <c r="P43" s="319">
        <f>L43+N43</f>
        <v>20750</v>
      </c>
      <c r="Q43" s="16"/>
      <c r="R43" s="146">
        <f t="shared" si="14"/>
        <v>20750</v>
      </c>
    </row>
    <row r="44" spans="1:18" ht="12.75">
      <c r="A44" s="166"/>
      <c r="B44" s="244">
        <v>71095</v>
      </c>
      <c r="C44" s="166"/>
      <c r="D44" s="163" t="s">
        <v>16</v>
      </c>
      <c r="E44" s="193">
        <f>SUM(E45:E45)</f>
        <v>15300</v>
      </c>
      <c r="F44" s="193">
        <f>SUM(F45:F45)</f>
        <v>15700</v>
      </c>
      <c r="G44" s="159"/>
      <c r="H44" s="193">
        <f aca="true" t="shared" si="16" ref="H44:P44">SUM(H45:H45)</f>
        <v>15700</v>
      </c>
      <c r="I44" s="193">
        <f t="shared" si="16"/>
        <v>0</v>
      </c>
      <c r="J44" s="193">
        <f t="shared" si="16"/>
        <v>15700</v>
      </c>
      <c r="K44" s="193">
        <f t="shared" si="16"/>
        <v>0</v>
      </c>
      <c r="L44" s="181">
        <f t="shared" si="16"/>
        <v>15700</v>
      </c>
      <c r="M44" s="181">
        <f t="shared" si="16"/>
        <v>0</v>
      </c>
      <c r="N44" s="181"/>
      <c r="O44" s="181"/>
      <c r="P44" s="181">
        <f t="shared" si="16"/>
        <v>10700</v>
      </c>
      <c r="Q44" s="16"/>
      <c r="R44" s="146">
        <f t="shared" si="14"/>
        <v>10700</v>
      </c>
    </row>
    <row r="45" spans="1:18" ht="12.75">
      <c r="A45" s="166"/>
      <c r="B45" s="244"/>
      <c r="C45" s="166">
        <v>4300</v>
      </c>
      <c r="D45" s="163" t="s">
        <v>127</v>
      </c>
      <c r="E45" s="193">
        <v>15300</v>
      </c>
      <c r="F45" s="193">
        <v>15700</v>
      </c>
      <c r="G45" s="159"/>
      <c r="H45" s="193">
        <v>15700</v>
      </c>
      <c r="I45" s="159"/>
      <c r="J45" s="194">
        <f>H45+I45</f>
        <v>15700</v>
      </c>
      <c r="K45" s="16"/>
      <c r="L45" s="319">
        <f>J45+K45</f>
        <v>15700</v>
      </c>
      <c r="M45" s="319"/>
      <c r="N45" s="319">
        <v>-5000</v>
      </c>
      <c r="O45" s="319"/>
      <c r="P45" s="319">
        <f>L45+N45</f>
        <v>10700</v>
      </c>
      <c r="Q45" s="16"/>
      <c r="R45" s="146">
        <f t="shared" si="14"/>
        <v>10700</v>
      </c>
    </row>
    <row r="46" spans="1:18" ht="12.75">
      <c r="A46" s="172">
        <v>750</v>
      </c>
      <c r="B46" s="243"/>
      <c r="C46" s="172"/>
      <c r="D46" s="157" t="s">
        <v>34</v>
      </c>
      <c r="E46" s="192">
        <f>SUM(E47+E56+E61)</f>
        <v>1476747</v>
      </c>
      <c r="F46" s="192">
        <f>SUM(F47+F56+F61)</f>
        <v>1267410</v>
      </c>
      <c r="G46" s="159"/>
      <c r="H46" s="192">
        <f>SUM(H47+H56+H61)</f>
        <v>1267410</v>
      </c>
      <c r="I46" s="192">
        <f>SUM(I47+I56+I61)</f>
        <v>0</v>
      </c>
      <c r="J46" s="192">
        <f>SUM(J47+J56+J61)</f>
        <v>1267410</v>
      </c>
      <c r="K46" s="192">
        <f>SUM(K47+K56+K61)</f>
        <v>0</v>
      </c>
      <c r="L46" s="184">
        <f>SUM(L47+L56+L61)</f>
        <v>1267410</v>
      </c>
      <c r="M46" s="184">
        <f>SUM(M47+M56+M61+M79)</f>
        <v>0</v>
      </c>
      <c r="N46" s="184"/>
      <c r="O46" s="184"/>
      <c r="P46" s="184">
        <f>P47+P56+P61+P79</f>
        <v>1267410</v>
      </c>
      <c r="Q46" s="184">
        <f>SUM(Q47+Q56+Q61+Q79)</f>
        <v>0</v>
      </c>
      <c r="R46" s="184">
        <f>SUM(R47+R56+R61+R79)</f>
        <v>1267410</v>
      </c>
    </row>
    <row r="47" spans="1:18" ht="12.75">
      <c r="A47" s="166"/>
      <c r="B47" s="244">
        <v>75011</v>
      </c>
      <c r="C47" s="166"/>
      <c r="D47" s="163" t="s">
        <v>35</v>
      </c>
      <c r="E47" s="193">
        <f>SUM(E48:E55)</f>
        <v>25750</v>
      </c>
      <c r="F47" s="193">
        <f>SUM(F48:F55)</f>
        <v>40600</v>
      </c>
      <c r="G47" s="159"/>
      <c r="H47" s="193">
        <f aca="true" t="shared" si="17" ref="H47:P47">SUM(H48:H55)</f>
        <v>40600</v>
      </c>
      <c r="I47" s="193">
        <f t="shared" si="17"/>
        <v>0</v>
      </c>
      <c r="J47" s="193">
        <f t="shared" si="17"/>
        <v>40600</v>
      </c>
      <c r="K47" s="193">
        <f t="shared" si="17"/>
        <v>0</v>
      </c>
      <c r="L47" s="181">
        <f t="shared" si="17"/>
        <v>40600</v>
      </c>
      <c r="M47" s="181">
        <f t="shared" si="17"/>
        <v>0</v>
      </c>
      <c r="N47" s="181"/>
      <c r="O47" s="181"/>
      <c r="P47" s="181">
        <f t="shared" si="17"/>
        <v>40600</v>
      </c>
      <c r="Q47" s="16"/>
      <c r="R47" s="146">
        <f>P47+Q47</f>
        <v>40600</v>
      </c>
    </row>
    <row r="48" spans="1:18" ht="12.75">
      <c r="A48" s="166"/>
      <c r="B48" s="244"/>
      <c r="C48" s="166">
        <v>4010</v>
      </c>
      <c r="D48" s="163" t="s">
        <v>147</v>
      </c>
      <c r="E48" s="193">
        <v>16995</v>
      </c>
      <c r="F48" s="193">
        <v>17505</v>
      </c>
      <c r="G48" s="159"/>
      <c r="H48" s="193">
        <v>17505</v>
      </c>
      <c r="I48" s="159"/>
      <c r="J48" s="194">
        <f>H48+I48</f>
        <v>17505</v>
      </c>
      <c r="K48" s="16"/>
      <c r="L48" s="319">
        <f>J48+K48</f>
        <v>17505</v>
      </c>
      <c r="M48" s="319"/>
      <c r="N48" s="319"/>
      <c r="O48" s="319"/>
      <c r="P48" s="319">
        <f>L48+M48</f>
        <v>17505</v>
      </c>
      <c r="Q48" s="16"/>
      <c r="R48" s="146">
        <f aca="true" t="shared" si="18" ref="R48:R85">P48+Q48</f>
        <v>17505</v>
      </c>
    </row>
    <row r="49" spans="1:18" ht="12.75">
      <c r="A49" s="166"/>
      <c r="B49" s="244"/>
      <c r="C49" s="166">
        <v>4040</v>
      </c>
      <c r="D49" s="163" t="s">
        <v>148</v>
      </c>
      <c r="E49" s="193">
        <v>1403</v>
      </c>
      <c r="F49" s="193">
        <v>1446</v>
      </c>
      <c r="G49" s="159"/>
      <c r="H49" s="193">
        <v>1446</v>
      </c>
      <c r="I49" s="159"/>
      <c r="J49" s="194">
        <f aca="true" t="shared" si="19" ref="J49:J55">H49+I49</f>
        <v>1446</v>
      </c>
      <c r="K49" s="16"/>
      <c r="L49" s="319">
        <f aca="true" t="shared" si="20" ref="L49:L55">J49+K49</f>
        <v>1446</v>
      </c>
      <c r="M49" s="319"/>
      <c r="N49" s="319"/>
      <c r="O49" s="319"/>
      <c r="P49" s="319">
        <f aca="true" t="shared" si="21" ref="P49:P55">L49+M49</f>
        <v>1446</v>
      </c>
      <c r="Q49" s="16"/>
      <c r="R49" s="146">
        <f t="shared" si="18"/>
        <v>1446</v>
      </c>
    </row>
    <row r="50" spans="1:18" ht="12.75">
      <c r="A50" s="166"/>
      <c r="B50" s="244"/>
      <c r="C50" s="166">
        <v>4110</v>
      </c>
      <c r="D50" s="163" t="s">
        <v>142</v>
      </c>
      <c r="E50" s="193">
        <v>3170</v>
      </c>
      <c r="F50" s="193">
        <v>3265</v>
      </c>
      <c r="G50" s="159"/>
      <c r="H50" s="193">
        <v>3265</v>
      </c>
      <c r="I50" s="159"/>
      <c r="J50" s="194">
        <f t="shared" si="19"/>
        <v>3265</v>
      </c>
      <c r="K50" s="16"/>
      <c r="L50" s="319">
        <f t="shared" si="20"/>
        <v>3265</v>
      </c>
      <c r="M50" s="319"/>
      <c r="N50" s="319"/>
      <c r="O50" s="319"/>
      <c r="P50" s="319">
        <f t="shared" si="21"/>
        <v>3265</v>
      </c>
      <c r="Q50" s="16"/>
      <c r="R50" s="146">
        <f t="shared" si="18"/>
        <v>3265</v>
      </c>
    </row>
    <row r="51" spans="1:18" ht="12.75">
      <c r="A51" s="166"/>
      <c r="B51" s="244"/>
      <c r="C51" s="166">
        <v>4120</v>
      </c>
      <c r="D51" s="163" t="s">
        <v>143</v>
      </c>
      <c r="E51" s="193">
        <v>451</v>
      </c>
      <c r="F51" s="193">
        <v>464</v>
      </c>
      <c r="G51" s="159"/>
      <c r="H51" s="193">
        <v>464</v>
      </c>
      <c r="I51" s="159"/>
      <c r="J51" s="194">
        <f t="shared" si="19"/>
        <v>464</v>
      </c>
      <c r="K51" s="16"/>
      <c r="L51" s="319">
        <f t="shared" si="20"/>
        <v>464</v>
      </c>
      <c r="M51" s="319"/>
      <c r="N51" s="319"/>
      <c r="O51" s="319"/>
      <c r="P51" s="319">
        <f t="shared" si="21"/>
        <v>464</v>
      </c>
      <c r="Q51" s="16"/>
      <c r="R51" s="146">
        <f t="shared" si="18"/>
        <v>464</v>
      </c>
    </row>
    <row r="52" spans="1:18" ht="12.75">
      <c r="A52" s="166"/>
      <c r="B52" s="244"/>
      <c r="C52" s="166">
        <v>4210</v>
      </c>
      <c r="D52" s="163" t="s">
        <v>132</v>
      </c>
      <c r="E52" s="193">
        <v>1230</v>
      </c>
      <c r="F52" s="193">
        <v>5000</v>
      </c>
      <c r="G52" s="159"/>
      <c r="H52" s="193">
        <v>5000</v>
      </c>
      <c r="I52" s="159"/>
      <c r="J52" s="194">
        <f t="shared" si="19"/>
        <v>5000</v>
      </c>
      <c r="K52" s="16"/>
      <c r="L52" s="319">
        <f t="shared" si="20"/>
        <v>5000</v>
      </c>
      <c r="M52" s="319"/>
      <c r="N52" s="319"/>
      <c r="O52" s="319"/>
      <c r="P52" s="319">
        <f t="shared" si="21"/>
        <v>5000</v>
      </c>
      <c r="Q52" s="16"/>
      <c r="R52" s="146">
        <f t="shared" si="18"/>
        <v>5000</v>
      </c>
    </row>
    <row r="53" spans="1:18" ht="12.75">
      <c r="A53" s="166"/>
      <c r="B53" s="244"/>
      <c r="C53" s="166">
        <v>4300</v>
      </c>
      <c r="D53" s="163" t="s">
        <v>127</v>
      </c>
      <c r="E53" s="193">
        <v>1490</v>
      </c>
      <c r="F53" s="193">
        <v>10700</v>
      </c>
      <c r="G53" s="159"/>
      <c r="H53" s="193">
        <v>10700</v>
      </c>
      <c r="I53" s="159"/>
      <c r="J53" s="194">
        <f t="shared" si="19"/>
        <v>10700</v>
      </c>
      <c r="K53" s="16"/>
      <c r="L53" s="319">
        <f t="shared" si="20"/>
        <v>10700</v>
      </c>
      <c r="M53" s="319"/>
      <c r="N53" s="319"/>
      <c r="O53" s="319"/>
      <c r="P53" s="319">
        <f t="shared" si="21"/>
        <v>10700</v>
      </c>
      <c r="Q53" s="16"/>
      <c r="R53" s="146">
        <f t="shared" si="18"/>
        <v>10700</v>
      </c>
    </row>
    <row r="54" spans="1:18" ht="12.75">
      <c r="A54" s="166"/>
      <c r="B54" s="244"/>
      <c r="C54" s="166">
        <v>4410</v>
      </c>
      <c r="D54" s="163" t="s">
        <v>149</v>
      </c>
      <c r="E54" s="193">
        <v>315</v>
      </c>
      <c r="F54" s="193">
        <v>1500</v>
      </c>
      <c r="G54" s="159"/>
      <c r="H54" s="193">
        <v>1500</v>
      </c>
      <c r="I54" s="159"/>
      <c r="J54" s="194">
        <f t="shared" si="19"/>
        <v>1500</v>
      </c>
      <c r="K54" s="16"/>
      <c r="L54" s="319">
        <f t="shared" si="20"/>
        <v>1500</v>
      </c>
      <c r="M54" s="319"/>
      <c r="N54" s="319"/>
      <c r="O54" s="319"/>
      <c r="P54" s="319">
        <f t="shared" si="21"/>
        <v>1500</v>
      </c>
      <c r="Q54" s="16"/>
      <c r="R54" s="146">
        <f t="shared" si="18"/>
        <v>1500</v>
      </c>
    </row>
    <row r="55" spans="1:18" ht="12.75">
      <c r="A55" s="166"/>
      <c r="B55" s="244"/>
      <c r="C55" s="166">
        <v>4440</v>
      </c>
      <c r="D55" s="167" t="s">
        <v>150</v>
      </c>
      <c r="E55" s="193">
        <v>696</v>
      </c>
      <c r="F55" s="193">
        <v>720</v>
      </c>
      <c r="G55" s="159"/>
      <c r="H55" s="193">
        <v>720</v>
      </c>
      <c r="I55" s="159"/>
      <c r="J55" s="194">
        <f t="shared" si="19"/>
        <v>720</v>
      </c>
      <c r="K55" s="16"/>
      <c r="L55" s="319">
        <f t="shared" si="20"/>
        <v>720</v>
      </c>
      <c r="M55" s="319"/>
      <c r="N55" s="319"/>
      <c r="O55" s="319"/>
      <c r="P55" s="319">
        <f t="shared" si="21"/>
        <v>720</v>
      </c>
      <c r="Q55" s="16"/>
      <c r="R55" s="146">
        <f t="shared" si="18"/>
        <v>720</v>
      </c>
    </row>
    <row r="56" spans="1:18" ht="12.75">
      <c r="A56" s="166"/>
      <c r="B56" s="244">
        <v>75022</v>
      </c>
      <c r="C56" s="166"/>
      <c r="D56" s="163" t="s">
        <v>151</v>
      </c>
      <c r="E56" s="193">
        <f>SUM(E57:E60)</f>
        <v>56000</v>
      </c>
      <c r="F56" s="193">
        <f>SUM(F57:F60)</f>
        <v>57650</v>
      </c>
      <c r="G56" s="159"/>
      <c r="H56" s="193">
        <f aca="true" t="shared" si="22" ref="H56:P56">SUM(H57:H60)</f>
        <v>57650</v>
      </c>
      <c r="I56" s="193">
        <f t="shared" si="22"/>
        <v>0</v>
      </c>
      <c r="J56" s="193">
        <f t="shared" si="22"/>
        <v>57650</v>
      </c>
      <c r="K56" s="193">
        <f t="shared" si="22"/>
        <v>0</v>
      </c>
      <c r="L56" s="181">
        <f t="shared" si="22"/>
        <v>57650</v>
      </c>
      <c r="M56" s="181">
        <f t="shared" si="22"/>
        <v>0</v>
      </c>
      <c r="N56" s="181"/>
      <c r="O56" s="181"/>
      <c r="P56" s="181">
        <f t="shared" si="22"/>
        <v>57650</v>
      </c>
      <c r="Q56" s="16"/>
      <c r="R56" s="146">
        <f t="shared" si="18"/>
        <v>57650</v>
      </c>
    </row>
    <row r="57" spans="1:18" ht="12.75">
      <c r="A57" s="166"/>
      <c r="B57" s="244"/>
      <c r="C57" s="166">
        <v>3030</v>
      </c>
      <c r="D57" s="163" t="s">
        <v>152</v>
      </c>
      <c r="E57" s="193">
        <v>50600</v>
      </c>
      <c r="F57" s="193">
        <v>52100</v>
      </c>
      <c r="G57" s="159"/>
      <c r="H57" s="193">
        <v>52100</v>
      </c>
      <c r="I57" s="159"/>
      <c r="J57" s="194">
        <f>H57+I57</f>
        <v>52100</v>
      </c>
      <c r="K57" s="16"/>
      <c r="L57" s="319">
        <f>J57+K57</f>
        <v>52100</v>
      </c>
      <c r="M57" s="319">
        <v>-10000</v>
      </c>
      <c r="N57" s="319"/>
      <c r="O57" s="319"/>
      <c r="P57" s="319">
        <f>L57+M57</f>
        <v>42100</v>
      </c>
      <c r="Q57" s="16"/>
      <c r="R57" s="146">
        <f t="shared" si="18"/>
        <v>42100</v>
      </c>
    </row>
    <row r="58" spans="1:18" ht="12.75">
      <c r="A58" s="166"/>
      <c r="B58" s="244"/>
      <c r="C58" s="166">
        <v>4210</v>
      </c>
      <c r="D58" s="163" t="s">
        <v>132</v>
      </c>
      <c r="E58" s="193">
        <v>2950</v>
      </c>
      <c r="F58" s="193">
        <v>3050</v>
      </c>
      <c r="G58" s="159"/>
      <c r="H58" s="193">
        <v>3050</v>
      </c>
      <c r="I58" s="159"/>
      <c r="J58" s="194">
        <f>H58+I58</f>
        <v>3050</v>
      </c>
      <c r="K58" s="16"/>
      <c r="L58" s="319">
        <f>J58+K58</f>
        <v>3050</v>
      </c>
      <c r="M58" s="319"/>
      <c r="N58" s="319"/>
      <c r="O58" s="319"/>
      <c r="P58" s="319">
        <f>L58+M58</f>
        <v>3050</v>
      </c>
      <c r="Q58" s="16"/>
      <c r="R58" s="146">
        <f t="shared" si="18"/>
        <v>3050</v>
      </c>
    </row>
    <row r="59" spans="1:18" ht="12.75">
      <c r="A59" s="166"/>
      <c r="B59" s="244"/>
      <c r="C59" s="166">
        <v>4300</v>
      </c>
      <c r="D59" s="163" t="s">
        <v>127</v>
      </c>
      <c r="E59" s="193">
        <v>1900</v>
      </c>
      <c r="F59" s="193">
        <v>1950</v>
      </c>
      <c r="G59" s="159"/>
      <c r="H59" s="193">
        <v>1950</v>
      </c>
      <c r="I59" s="159"/>
      <c r="J59" s="194">
        <f>H59+I59</f>
        <v>1950</v>
      </c>
      <c r="K59" s="16"/>
      <c r="L59" s="319">
        <f>J59+K59</f>
        <v>1950</v>
      </c>
      <c r="M59" s="319">
        <v>10000</v>
      </c>
      <c r="N59" s="319"/>
      <c r="O59" s="319"/>
      <c r="P59" s="319">
        <f>L59+M59</f>
        <v>11950</v>
      </c>
      <c r="Q59" s="16"/>
      <c r="R59" s="146">
        <f t="shared" si="18"/>
        <v>11950</v>
      </c>
    </row>
    <row r="60" spans="1:18" ht="12.75">
      <c r="A60" s="166"/>
      <c r="B60" s="244"/>
      <c r="C60" s="166">
        <v>4410</v>
      </c>
      <c r="D60" s="163" t="s">
        <v>149</v>
      </c>
      <c r="E60" s="193">
        <v>550</v>
      </c>
      <c r="F60" s="193">
        <v>550</v>
      </c>
      <c r="G60" s="159"/>
      <c r="H60" s="193">
        <v>550</v>
      </c>
      <c r="I60" s="159"/>
      <c r="J60" s="194">
        <f>H60+I60</f>
        <v>550</v>
      </c>
      <c r="K60" s="16"/>
      <c r="L60" s="319">
        <f>J60+K60</f>
        <v>550</v>
      </c>
      <c r="M60" s="319"/>
      <c r="N60" s="319"/>
      <c r="O60" s="319"/>
      <c r="P60" s="319">
        <f>L60+M60</f>
        <v>550</v>
      </c>
      <c r="Q60" s="16"/>
      <c r="R60" s="146">
        <f t="shared" si="18"/>
        <v>550</v>
      </c>
    </row>
    <row r="61" spans="1:18" ht="12.75">
      <c r="A61" s="166"/>
      <c r="B61" s="244">
        <v>75023</v>
      </c>
      <c r="C61" s="166"/>
      <c r="D61" s="163" t="s">
        <v>40</v>
      </c>
      <c r="E61" s="193">
        <f>SUM(E62:E78)</f>
        <v>1394997</v>
      </c>
      <c r="F61" s="193">
        <f>SUM(F62:F78)</f>
        <v>1169160</v>
      </c>
      <c r="G61" s="159"/>
      <c r="H61" s="193">
        <f aca="true" t="shared" si="23" ref="H61:P61">SUM(H62:H78)</f>
        <v>1169160</v>
      </c>
      <c r="I61" s="193">
        <f t="shared" si="23"/>
        <v>0</v>
      </c>
      <c r="J61" s="193">
        <f t="shared" si="23"/>
        <v>1169160</v>
      </c>
      <c r="K61" s="193">
        <f t="shared" si="23"/>
        <v>0</v>
      </c>
      <c r="L61" s="181">
        <f t="shared" si="23"/>
        <v>1169160</v>
      </c>
      <c r="M61" s="181">
        <f t="shared" si="23"/>
        <v>-20000</v>
      </c>
      <c r="N61" s="181"/>
      <c r="O61" s="181"/>
      <c r="P61" s="181">
        <f t="shared" si="23"/>
        <v>1149160</v>
      </c>
      <c r="Q61" s="16"/>
      <c r="R61" s="146">
        <f t="shared" si="18"/>
        <v>1149160</v>
      </c>
    </row>
    <row r="62" spans="1:18" ht="12.75">
      <c r="A62" s="166"/>
      <c r="B62" s="244"/>
      <c r="C62" s="166">
        <v>3020</v>
      </c>
      <c r="D62" s="163" t="s">
        <v>153</v>
      </c>
      <c r="E62" s="195">
        <v>780</v>
      </c>
      <c r="F62" s="195">
        <v>800</v>
      </c>
      <c r="G62" s="159"/>
      <c r="H62" s="195">
        <v>800</v>
      </c>
      <c r="I62" s="159"/>
      <c r="J62" s="194">
        <f>H62+I62</f>
        <v>800</v>
      </c>
      <c r="K62" s="16"/>
      <c r="L62" s="319">
        <f>J62+K62</f>
        <v>800</v>
      </c>
      <c r="M62" s="319"/>
      <c r="N62" s="319"/>
      <c r="O62" s="319"/>
      <c r="P62" s="319">
        <f>L62+M62</f>
        <v>800</v>
      </c>
      <c r="Q62" s="16"/>
      <c r="R62" s="146">
        <f t="shared" si="18"/>
        <v>800</v>
      </c>
    </row>
    <row r="63" spans="1:18" ht="12.75">
      <c r="A63" s="166"/>
      <c r="B63" s="244"/>
      <c r="C63" s="166">
        <v>4010</v>
      </c>
      <c r="D63" s="163" t="s">
        <v>147</v>
      </c>
      <c r="E63" s="193">
        <v>624100</v>
      </c>
      <c r="F63" s="193">
        <v>686230</v>
      </c>
      <c r="G63" s="159"/>
      <c r="H63" s="193">
        <v>686230</v>
      </c>
      <c r="I63" s="159"/>
      <c r="J63" s="194">
        <f aca="true" t="shared" si="24" ref="J63:J78">H63+I63</f>
        <v>686230</v>
      </c>
      <c r="K63" s="16"/>
      <c r="L63" s="319">
        <f aca="true" t="shared" si="25" ref="L63:L78">J63+K63</f>
        <v>686230</v>
      </c>
      <c r="M63" s="319"/>
      <c r="N63" s="319"/>
      <c r="O63" s="319"/>
      <c r="P63" s="319">
        <f aca="true" t="shared" si="26" ref="P63:P78">L63+M63</f>
        <v>686230</v>
      </c>
      <c r="Q63" s="16"/>
      <c r="R63" s="146">
        <f t="shared" si="18"/>
        <v>686230</v>
      </c>
    </row>
    <row r="64" spans="1:18" ht="12.75">
      <c r="A64" s="166"/>
      <c r="B64" s="244"/>
      <c r="C64" s="166">
        <v>4040</v>
      </c>
      <c r="D64" s="163" t="s">
        <v>148</v>
      </c>
      <c r="E64" s="193">
        <v>49000</v>
      </c>
      <c r="F64" s="193">
        <v>44000</v>
      </c>
      <c r="G64" s="159"/>
      <c r="H64" s="193">
        <v>44000</v>
      </c>
      <c r="I64" s="159"/>
      <c r="J64" s="194">
        <f t="shared" si="24"/>
        <v>44000</v>
      </c>
      <c r="K64" s="16"/>
      <c r="L64" s="319">
        <f t="shared" si="25"/>
        <v>44000</v>
      </c>
      <c r="M64" s="319">
        <v>-3000</v>
      </c>
      <c r="N64" s="319"/>
      <c r="O64" s="319"/>
      <c r="P64" s="319">
        <f t="shared" si="26"/>
        <v>41000</v>
      </c>
      <c r="Q64" s="16"/>
      <c r="R64" s="146">
        <f t="shared" si="18"/>
        <v>41000</v>
      </c>
    </row>
    <row r="65" spans="1:18" ht="12.75">
      <c r="A65" s="166"/>
      <c r="B65" s="244"/>
      <c r="C65" s="166">
        <v>4110</v>
      </c>
      <c r="D65" s="163" t="s">
        <v>142</v>
      </c>
      <c r="E65" s="193">
        <v>115970</v>
      </c>
      <c r="F65" s="193">
        <v>125800</v>
      </c>
      <c r="G65" s="159"/>
      <c r="H65" s="193">
        <v>125800</v>
      </c>
      <c r="I65" s="159"/>
      <c r="J65" s="194">
        <f t="shared" si="24"/>
        <v>125800</v>
      </c>
      <c r="K65" s="16"/>
      <c r="L65" s="319">
        <f t="shared" si="25"/>
        <v>125800</v>
      </c>
      <c r="M65" s="319"/>
      <c r="N65" s="319"/>
      <c r="O65" s="319"/>
      <c r="P65" s="319">
        <f t="shared" si="26"/>
        <v>125800</v>
      </c>
      <c r="Q65" s="16"/>
      <c r="R65" s="146">
        <f t="shared" si="18"/>
        <v>125800</v>
      </c>
    </row>
    <row r="66" spans="1:18" ht="12.75">
      <c r="A66" s="166"/>
      <c r="B66" s="244"/>
      <c r="C66" s="166">
        <v>4120</v>
      </c>
      <c r="D66" s="163" t="s">
        <v>143</v>
      </c>
      <c r="E66" s="193">
        <v>16500</v>
      </c>
      <c r="F66" s="193">
        <v>17890</v>
      </c>
      <c r="G66" s="159"/>
      <c r="H66" s="193">
        <v>17890</v>
      </c>
      <c r="I66" s="159"/>
      <c r="J66" s="194">
        <f t="shared" si="24"/>
        <v>17890</v>
      </c>
      <c r="K66" s="16"/>
      <c r="L66" s="319">
        <f t="shared" si="25"/>
        <v>17890</v>
      </c>
      <c r="M66" s="319"/>
      <c r="N66" s="319"/>
      <c r="O66" s="319"/>
      <c r="P66" s="319">
        <f t="shared" si="26"/>
        <v>17890</v>
      </c>
      <c r="Q66" s="16"/>
      <c r="R66" s="146">
        <f t="shared" si="18"/>
        <v>17890</v>
      </c>
    </row>
    <row r="67" spans="1:18" ht="12.75">
      <c r="A67" s="166"/>
      <c r="B67" s="244"/>
      <c r="C67" s="166" t="s">
        <v>173</v>
      </c>
      <c r="D67" s="163" t="s">
        <v>174</v>
      </c>
      <c r="E67" s="193"/>
      <c r="F67" s="193"/>
      <c r="G67" s="159"/>
      <c r="H67" s="193"/>
      <c r="I67" s="159"/>
      <c r="J67" s="194"/>
      <c r="K67" s="16"/>
      <c r="L67" s="319"/>
      <c r="M67" s="319">
        <v>1000</v>
      </c>
      <c r="N67" s="319"/>
      <c r="O67" s="319"/>
      <c r="P67" s="319">
        <f t="shared" si="26"/>
        <v>1000</v>
      </c>
      <c r="Q67" s="16"/>
      <c r="R67" s="146">
        <f t="shared" si="18"/>
        <v>1000</v>
      </c>
    </row>
    <row r="68" spans="1:18" ht="12.75">
      <c r="A68" s="166"/>
      <c r="B68" s="244"/>
      <c r="C68" s="166">
        <v>4210</v>
      </c>
      <c r="D68" s="163" t="s">
        <v>132</v>
      </c>
      <c r="E68" s="193">
        <v>274868</v>
      </c>
      <c r="F68" s="193">
        <v>70000</v>
      </c>
      <c r="G68" s="159"/>
      <c r="H68" s="193">
        <v>70000</v>
      </c>
      <c r="I68" s="159">
        <v>-15000</v>
      </c>
      <c r="J68" s="194">
        <f t="shared" si="24"/>
        <v>55000</v>
      </c>
      <c r="K68" s="16"/>
      <c r="L68" s="319">
        <f t="shared" si="25"/>
        <v>55000</v>
      </c>
      <c r="M68" s="319"/>
      <c r="N68" s="319"/>
      <c r="O68" s="319"/>
      <c r="P68" s="319">
        <f t="shared" si="26"/>
        <v>55000</v>
      </c>
      <c r="Q68" s="16"/>
      <c r="R68" s="146">
        <f t="shared" si="18"/>
        <v>55000</v>
      </c>
    </row>
    <row r="69" spans="1:18" ht="12.75">
      <c r="A69" s="166"/>
      <c r="B69" s="244"/>
      <c r="C69" s="166">
        <v>4260</v>
      </c>
      <c r="D69" s="163" t="s">
        <v>154</v>
      </c>
      <c r="E69" s="193">
        <v>21900</v>
      </c>
      <c r="F69" s="193">
        <v>22500</v>
      </c>
      <c r="G69" s="159"/>
      <c r="H69" s="193">
        <v>22500</v>
      </c>
      <c r="I69" s="159"/>
      <c r="J69" s="194">
        <f t="shared" si="24"/>
        <v>22500</v>
      </c>
      <c r="K69" s="16"/>
      <c r="L69" s="319">
        <f t="shared" si="25"/>
        <v>22500</v>
      </c>
      <c r="M69" s="319"/>
      <c r="N69" s="319"/>
      <c r="O69" s="319"/>
      <c r="P69" s="319">
        <f t="shared" si="26"/>
        <v>22500</v>
      </c>
      <c r="Q69" s="16"/>
      <c r="R69" s="146">
        <f t="shared" si="18"/>
        <v>22500</v>
      </c>
    </row>
    <row r="70" spans="1:18" ht="12.75">
      <c r="A70" s="166"/>
      <c r="B70" s="244"/>
      <c r="C70" s="166">
        <v>4270</v>
      </c>
      <c r="D70" s="163" t="s">
        <v>133</v>
      </c>
      <c r="E70" s="193">
        <v>127579</v>
      </c>
      <c r="F70" s="193">
        <v>3000</v>
      </c>
      <c r="G70" s="159"/>
      <c r="H70" s="193">
        <v>3000</v>
      </c>
      <c r="I70" s="159">
        <v>15000</v>
      </c>
      <c r="J70" s="194">
        <f t="shared" si="24"/>
        <v>18000</v>
      </c>
      <c r="K70" s="16"/>
      <c r="L70" s="319">
        <f t="shared" si="25"/>
        <v>18000</v>
      </c>
      <c r="M70" s="319"/>
      <c r="N70" s="319"/>
      <c r="O70" s="319"/>
      <c r="P70" s="319">
        <f t="shared" si="26"/>
        <v>18000</v>
      </c>
      <c r="Q70" s="16"/>
      <c r="R70" s="146">
        <f t="shared" si="18"/>
        <v>18000</v>
      </c>
    </row>
    <row r="71" spans="1:18" ht="12.75">
      <c r="A71" s="166"/>
      <c r="B71" s="244"/>
      <c r="C71" s="166" t="s">
        <v>214</v>
      </c>
      <c r="D71" s="163" t="s">
        <v>177</v>
      </c>
      <c r="E71" s="193"/>
      <c r="F71" s="193"/>
      <c r="G71" s="159"/>
      <c r="H71" s="193"/>
      <c r="I71" s="159"/>
      <c r="J71" s="194"/>
      <c r="K71" s="16"/>
      <c r="L71" s="319"/>
      <c r="M71" s="319">
        <v>2000</v>
      </c>
      <c r="N71" s="319"/>
      <c r="O71" s="319"/>
      <c r="P71" s="319">
        <f t="shared" si="26"/>
        <v>2000</v>
      </c>
      <c r="Q71" s="16"/>
      <c r="R71" s="146">
        <f t="shared" si="18"/>
        <v>2000</v>
      </c>
    </row>
    <row r="72" spans="1:18" ht="12.75">
      <c r="A72" s="166"/>
      <c r="B72" s="244"/>
      <c r="C72" s="166">
        <v>4300</v>
      </c>
      <c r="D72" s="163" t="s">
        <v>127</v>
      </c>
      <c r="E72" s="193">
        <v>104000</v>
      </c>
      <c r="F72" s="193">
        <v>107200</v>
      </c>
      <c r="G72" s="159"/>
      <c r="H72" s="193">
        <v>107200</v>
      </c>
      <c r="I72" s="159">
        <v>-2200</v>
      </c>
      <c r="J72" s="194">
        <f t="shared" si="24"/>
        <v>105000</v>
      </c>
      <c r="K72" s="16"/>
      <c r="L72" s="319">
        <f t="shared" si="25"/>
        <v>105000</v>
      </c>
      <c r="M72" s="319">
        <v>-20000</v>
      </c>
      <c r="N72" s="319"/>
      <c r="O72" s="319"/>
      <c r="P72" s="319">
        <f t="shared" si="26"/>
        <v>85000</v>
      </c>
      <c r="Q72" s="16"/>
      <c r="R72" s="146">
        <f t="shared" si="18"/>
        <v>85000</v>
      </c>
    </row>
    <row r="73" spans="1:18" ht="12.75">
      <c r="A73" s="166"/>
      <c r="B73" s="244"/>
      <c r="C73" s="166" t="s">
        <v>311</v>
      </c>
      <c r="D73" s="163" t="s">
        <v>363</v>
      </c>
      <c r="E73" s="193"/>
      <c r="F73" s="193"/>
      <c r="G73" s="159"/>
      <c r="H73" s="193"/>
      <c r="I73" s="159">
        <v>2200</v>
      </c>
      <c r="J73" s="194">
        <f t="shared" si="24"/>
        <v>2200</v>
      </c>
      <c r="K73" s="16"/>
      <c r="L73" s="319">
        <f t="shared" si="25"/>
        <v>2200</v>
      </c>
      <c r="M73" s="319"/>
      <c r="N73" s="319"/>
      <c r="O73" s="319"/>
      <c r="P73" s="319">
        <f t="shared" si="26"/>
        <v>2200</v>
      </c>
      <c r="Q73" s="16"/>
      <c r="R73" s="146">
        <f t="shared" si="18"/>
        <v>2200</v>
      </c>
    </row>
    <row r="74" spans="1:18" ht="12.75">
      <c r="A74" s="166"/>
      <c r="B74" s="244"/>
      <c r="C74" s="166">
        <v>4410</v>
      </c>
      <c r="D74" s="163" t="s">
        <v>149</v>
      </c>
      <c r="E74" s="193">
        <v>8500</v>
      </c>
      <c r="F74" s="193">
        <v>8800</v>
      </c>
      <c r="G74" s="159"/>
      <c r="H74" s="193">
        <v>8800</v>
      </c>
      <c r="I74" s="159"/>
      <c r="J74" s="194">
        <f t="shared" si="24"/>
        <v>8800</v>
      </c>
      <c r="K74" s="16"/>
      <c r="L74" s="319">
        <f t="shared" si="25"/>
        <v>8800</v>
      </c>
      <c r="M74" s="319"/>
      <c r="N74" s="319"/>
      <c r="O74" s="319"/>
      <c r="P74" s="319">
        <f t="shared" si="26"/>
        <v>8800</v>
      </c>
      <c r="Q74" s="16"/>
      <c r="R74" s="146">
        <f t="shared" si="18"/>
        <v>8800</v>
      </c>
    </row>
    <row r="75" spans="1:18" ht="12.75">
      <c r="A75" s="166"/>
      <c r="B75" s="244"/>
      <c r="C75" s="166" t="s">
        <v>155</v>
      </c>
      <c r="D75" s="163" t="s">
        <v>156</v>
      </c>
      <c r="E75" s="193">
        <v>5500</v>
      </c>
      <c r="F75" s="193">
        <v>5500</v>
      </c>
      <c r="G75" s="159"/>
      <c r="H75" s="193">
        <v>5500</v>
      </c>
      <c r="I75" s="159"/>
      <c r="J75" s="194">
        <f t="shared" si="24"/>
        <v>5500</v>
      </c>
      <c r="K75" s="16"/>
      <c r="L75" s="319">
        <f t="shared" si="25"/>
        <v>5500</v>
      </c>
      <c r="M75" s="319"/>
      <c r="N75" s="319"/>
      <c r="O75" s="319"/>
      <c r="P75" s="319">
        <f t="shared" si="26"/>
        <v>5500</v>
      </c>
      <c r="Q75" s="16"/>
      <c r="R75" s="146">
        <f t="shared" si="18"/>
        <v>5500</v>
      </c>
    </row>
    <row r="76" spans="1:18" ht="12.75">
      <c r="A76" s="166"/>
      <c r="B76" s="244"/>
      <c r="C76" s="166">
        <v>4430</v>
      </c>
      <c r="D76" s="163" t="s">
        <v>144</v>
      </c>
      <c r="E76" s="193">
        <v>13000</v>
      </c>
      <c r="F76" s="193">
        <v>13400</v>
      </c>
      <c r="G76" s="159"/>
      <c r="H76" s="193">
        <v>13400</v>
      </c>
      <c r="I76" s="159"/>
      <c r="J76" s="194">
        <f t="shared" si="24"/>
        <v>13400</v>
      </c>
      <c r="K76" s="16"/>
      <c r="L76" s="319">
        <f t="shared" si="25"/>
        <v>13400</v>
      </c>
      <c r="M76" s="319"/>
      <c r="N76" s="319"/>
      <c r="O76" s="319"/>
      <c r="P76" s="319">
        <f t="shared" si="26"/>
        <v>13400</v>
      </c>
      <c r="Q76" s="16"/>
      <c r="R76" s="146">
        <f t="shared" si="18"/>
        <v>13400</v>
      </c>
    </row>
    <row r="77" spans="1:18" ht="12.75">
      <c r="A77" s="166"/>
      <c r="B77" s="244"/>
      <c r="C77" s="166">
        <v>4440</v>
      </c>
      <c r="D77" s="167" t="s">
        <v>150</v>
      </c>
      <c r="E77" s="198">
        <v>13300</v>
      </c>
      <c r="F77" s="198">
        <v>14040</v>
      </c>
      <c r="G77" s="159"/>
      <c r="H77" s="198">
        <v>14040</v>
      </c>
      <c r="I77" s="159"/>
      <c r="J77" s="194">
        <f t="shared" si="24"/>
        <v>14040</v>
      </c>
      <c r="K77" s="16"/>
      <c r="L77" s="319">
        <f t="shared" si="25"/>
        <v>14040</v>
      </c>
      <c r="M77" s="319"/>
      <c r="N77" s="319"/>
      <c r="O77" s="319"/>
      <c r="P77" s="319">
        <f t="shared" si="26"/>
        <v>14040</v>
      </c>
      <c r="Q77" s="16"/>
      <c r="R77" s="146">
        <f t="shared" si="18"/>
        <v>14040</v>
      </c>
    </row>
    <row r="78" spans="1:18" ht="12.75">
      <c r="A78" s="166"/>
      <c r="B78" s="244"/>
      <c r="C78" s="199" t="s">
        <v>157</v>
      </c>
      <c r="D78" s="167" t="s">
        <v>158</v>
      </c>
      <c r="E78" s="200">
        <v>20000</v>
      </c>
      <c r="F78" s="200">
        <v>50000</v>
      </c>
      <c r="G78" s="159"/>
      <c r="H78" s="200">
        <v>50000</v>
      </c>
      <c r="I78" s="159"/>
      <c r="J78" s="194">
        <f t="shared" si="24"/>
        <v>50000</v>
      </c>
      <c r="K78" s="16"/>
      <c r="L78" s="319">
        <f t="shared" si="25"/>
        <v>50000</v>
      </c>
      <c r="M78" s="319"/>
      <c r="N78" s="319"/>
      <c r="O78" s="319"/>
      <c r="P78" s="319">
        <f t="shared" si="26"/>
        <v>50000</v>
      </c>
      <c r="Q78" s="16"/>
      <c r="R78" s="146">
        <f t="shared" si="18"/>
        <v>50000</v>
      </c>
    </row>
    <row r="79" spans="1:18" ht="12.75">
      <c r="A79" s="166"/>
      <c r="B79" s="244" t="s">
        <v>365</v>
      </c>
      <c r="D79" s="166" t="s">
        <v>366</v>
      </c>
      <c r="E79" s="193"/>
      <c r="F79" s="193"/>
      <c r="G79" s="159"/>
      <c r="H79" s="193"/>
      <c r="I79" s="159"/>
      <c r="J79" s="194"/>
      <c r="K79" s="16"/>
      <c r="L79" s="332"/>
      <c r="M79" s="332">
        <f>SUM(M80:M81)</f>
        <v>20000</v>
      </c>
      <c r="N79" s="332"/>
      <c r="O79" s="332"/>
      <c r="P79" s="332">
        <f>SUM(P80:P81)</f>
        <v>20000</v>
      </c>
      <c r="Q79" s="16"/>
      <c r="R79" s="146">
        <f t="shared" si="18"/>
        <v>20000</v>
      </c>
    </row>
    <row r="80" spans="1:18" ht="12.75">
      <c r="A80" s="166"/>
      <c r="B80" s="244"/>
      <c r="C80" s="166" t="s">
        <v>191</v>
      </c>
      <c r="D80" s="163" t="s">
        <v>132</v>
      </c>
      <c r="E80" s="193"/>
      <c r="F80" s="193"/>
      <c r="G80" s="159"/>
      <c r="H80" s="193"/>
      <c r="I80" s="159"/>
      <c r="J80" s="194"/>
      <c r="K80" s="16"/>
      <c r="L80" s="332"/>
      <c r="M80" s="332">
        <v>2000</v>
      </c>
      <c r="N80" s="335"/>
      <c r="O80" s="335"/>
      <c r="P80" s="146">
        <f>M80</f>
        <v>2000</v>
      </c>
      <c r="Q80" s="16"/>
      <c r="R80" s="146">
        <f t="shared" si="18"/>
        <v>2000</v>
      </c>
    </row>
    <row r="81" spans="1:18" ht="12.75">
      <c r="A81" s="166"/>
      <c r="B81" s="244"/>
      <c r="C81" s="166" t="s">
        <v>140</v>
      </c>
      <c r="D81" s="163" t="s">
        <v>127</v>
      </c>
      <c r="E81" s="193"/>
      <c r="F81" s="193"/>
      <c r="G81" s="159"/>
      <c r="H81" s="193"/>
      <c r="I81" s="159"/>
      <c r="J81" s="194"/>
      <c r="K81" s="16"/>
      <c r="L81" s="332"/>
      <c r="M81" s="332">
        <v>18000</v>
      </c>
      <c r="N81" s="335"/>
      <c r="O81" s="335"/>
      <c r="P81" s="146">
        <f>M81</f>
        <v>18000</v>
      </c>
      <c r="Q81" s="16"/>
      <c r="R81" s="146">
        <f t="shared" si="18"/>
        <v>18000</v>
      </c>
    </row>
    <row r="82" spans="1:18" ht="24">
      <c r="A82" s="172">
        <v>751</v>
      </c>
      <c r="B82" s="243"/>
      <c r="C82" s="172"/>
      <c r="D82" s="173" t="s">
        <v>43</v>
      </c>
      <c r="E82" s="201" t="e">
        <f>SUM(E83+#REF!)</f>
        <v>#REF!</v>
      </c>
      <c r="F82" s="201" t="e">
        <f>SUM(F83+#REF!)</f>
        <v>#REF!</v>
      </c>
      <c r="G82" s="159"/>
      <c r="H82" s="201">
        <f aca="true" t="shared" si="27" ref="H82:P82">H83</f>
        <v>744</v>
      </c>
      <c r="I82" s="201">
        <f t="shared" si="27"/>
        <v>0</v>
      </c>
      <c r="J82" s="201">
        <f t="shared" si="27"/>
        <v>744</v>
      </c>
      <c r="K82" s="201">
        <f t="shared" si="27"/>
        <v>0</v>
      </c>
      <c r="L82" s="184">
        <f t="shared" si="27"/>
        <v>744</v>
      </c>
      <c r="M82" s="184">
        <f t="shared" si="27"/>
        <v>0</v>
      </c>
      <c r="N82" s="184"/>
      <c r="O82" s="184"/>
      <c r="P82" s="184">
        <f t="shared" si="27"/>
        <v>744</v>
      </c>
      <c r="Q82" s="16"/>
      <c r="R82" s="146">
        <f t="shared" si="18"/>
        <v>744</v>
      </c>
    </row>
    <row r="83" spans="1:18" ht="24">
      <c r="A83" s="166"/>
      <c r="B83" s="244">
        <v>75101</v>
      </c>
      <c r="C83" s="166"/>
      <c r="D83" s="163" t="s">
        <v>159</v>
      </c>
      <c r="E83" s="195">
        <f>SUM(E84:E85)</f>
        <v>707</v>
      </c>
      <c r="F83" s="195">
        <f>SUM(F84:F85)</f>
        <v>744</v>
      </c>
      <c r="G83" s="159"/>
      <c r="H83" s="195">
        <f aca="true" t="shared" si="28" ref="H83:P83">SUM(H84:H85)</f>
        <v>744</v>
      </c>
      <c r="I83" s="195">
        <f t="shared" si="28"/>
        <v>0</v>
      </c>
      <c r="J83" s="195">
        <f t="shared" si="28"/>
        <v>744</v>
      </c>
      <c r="K83" s="195">
        <f t="shared" si="28"/>
        <v>0</v>
      </c>
      <c r="L83" s="181">
        <f t="shared" si="28"/>
        <v>744</v>
      </c>
      <c r="M83" s="181">
        <f t="shared" si="28"/>
        <v>0</v>
      </c>
      <c r="N83" s="181"/>
      <c r="O83" s="181"/>
      <c r="P83" s="181">
        <f t="shared" si="28"/>
        <v>744</v>
      </c>
      <c r="Q83" s="16"/>
      <c r="R83" s="146">
        <f t="shared" si="18"/>
        <v>744</v>
      </c>
    </row>
    <row r="84" spans="1:18" ht="12.75">
      <c r="A84" s="166"/>
      <c r="B84" s="244"/>
      <c r="C84" s="166">
        <v>4210</v>
      </c>
      <c r="D84" s="163" t="s">
        <v>132</v>
      </c>
      <c r="E84" s="193">
        <v>100</v>
      </c>
      <c r="F84" s="193">
        <v>100</v>
      </c>
      <c r="G84" s="159"/>
      <c r="H84" s="193">
        <v>100</v>
      </c>
      <c r="I84" s="159"/>
      <c r="J84" s="194">
        <f>H84+I84</f>
        <v>100</v>
      </c>
      <c r="K84" s="16"/>
      <c r="L84" s="319">
        <f>J84+K84</f>
        <v>100</v>
      </c>
      <c r="M84" s="319"/>
      <c r="N84" s="319"/>
      <c r="O84" s="319"/>
      <c r="P84" s="319">
        <f>L84+M83</f>
        <v>100</v>
      </c>
      <c r="Q84" s="16"/>
      <c r="R84" s="146">
        <f t="shared" si="18"/>
        <v>100</v>
      </c>
    </row>
    <row r="85" spans="1:18" ht="12.75">
      <c r="A85" s="166"/>
      <c r="B85" s="244"/>
      <c r="C85" s="166">
        <v>4300</v>
      </c>
      <c r="D85" s="163" t="s">
        <v>127</v>
      </c>
      <c r="E85" s="193">
        <v>607</v>
      </c>
      <c r="F85" s="193">
        <v>644</v>
      </c>
      <c r="G85" s="159"/>
      <c r="H85" s="193">
        <v>644</v>
      </c>
      <c r="I85" s="159"/>
      <c r="J85" s="194">
        <f>H85+I85</f>
        <v>644</v>
      </c>
      <c r="K85" s="16"/>
      <c r="L85" s="319">
        <f>J85+K85</f>
        <v>644</v>
      </c>
      <c r="M85" s="319"/>
      <c r="N85" s="319"/>
      <c r="O85" s="319"/>
      <c r="P85" s="319">
        <f>L85+M84</f>
        <v>644</v>
      </c>
      <c r="Q85" s="16"/>
      <c r="R85" s="146">
        <f t="shared" si="18"/>
        <v>644</v>
      </c>
    </row>
    <row r="86" spans="1:18" ht="24">
      <c r="A86" s="172">
        <v>754</v>
      </c>
      <c r="B86" s="243"/>
      <c r="C86" s="172"/>
      <c r="D86" s="157" t="s">
        <v>161</v>
      </c>
      <c r="E86" s="201">
        <f>SUM(E87+E97)</f>
        <v>80530</v>
      </c>
      <c r="F86" s="201">
        <f>SUM(F87+F97)</f>
        <v>73900</v>
      </c>
      <c r="G86" s="159"/>
      <c r="H86" s="201">
        <f aca="true" t="shared" si="29" ref="H86:P86">SUM(H87+H97)</f>
        <v>93900</v>
      </c>
      <c r="I86" s="201">
        <f t="shared" si="29"/>
        <v>0</v>
      </c>
      <c r="J86" s="201">
        <f t="shared" si="29"/>
        <v>93900</v>
      </c>
      <c r="K86" s="201">
        <f t="shared" si="29"/>
        <v>13400</v>
      </c>
      <c r="L86" s="184">
        <f t="shared" si="29"/>
        <v>107300</v>
      </c>
      <c r="M86" s="184">
        <f t="shared" si="29"/>
        <v>2900</v>
      </c>
      <c r="N86" s="184"/>
      <c r="O86" s="184"/>
      <c r="P86" s="184">
        <f t="shared" si="29"/>
        <v>110200</v>
      </c>
      <c r="Q86" s="16">
        <f>Q87+Q97</f>
        <v>0</v>
      </c>
      <c r="R86" s="360">
        <f>R87+R97</f>
        <v>110200</v>
      </c>
    </row>
    <row r="87" spans="1:18" ht="12.75">
      <c r="A87" s="166"/>
      <c r="B87" s="244">
        <v>75412</v>
      </c>
      <c r="C87" s="166"/>
      <c r="D87" s="163" t="s">
        <v>162</v>
      </c>
      <c r="E87" s="193">
        <f>SUM(E88:E95)</f>
        <v>78030</v>
      </c>
      <c r="F87" s="193">
        <f>SUM(F88:F96)</f>
        <v>73500</v>
      </c>
      <c r="G87" s="159"/>
      <c r="H87" s="193">
        <f aca="true" t="shared" si="30" ref="H87:P87">SUM(H88:H96)</f>
        <v>93500</v>
      </c>
      <c r="I87" s="193">
        <f t="shared" si="30"/>
        <v>0</v>
      </c>
      <c r="J87" s="193">
        <f t="shared" si="30"/>
        <v>93500</v>
      </c>
      <c r="K87" s="193">
        <f t="shared" si="30"/>
        <v>13400</v>
      </c>
      <c r="L87" s="181">
        <f t="shared" si="30"/>
        <v>106900</v>
      </c>
      <c r="M87" s="181">
        <f t="shared" si="30"/>
        <v>2900</v>
      </c>
      <c r="N87" s="181"/>
      <c r="O87" s="181"/>
      <c r="P87" s="181">
        <f t="shared" si="30"/>
        <v>109800</v>
      </c>
      <c r="Q87" s="16">
        <f>SUM(Q88:Q96)</f>
        <v>0</v>
      </c>
      <c r="R87" s="16">
        <f>SUM(R88:R96)</f>
        <v>109800</v>
      </c>
    </row>
    <row r="88" spans="1:18" ht="12.75">
      <c r="A88" s="166"/>
      <c r="B88" s="244"/>
      <c r="C88" s="166">
        <v>3030</v>
      </c>
      <c r="D88" s="163" t="s">
        <v>152</v>
      </c>
      <c r="E88" s="193">
        <v>10300</v>
      </c>
      <c r="F88" s="193">
        <v>10600</v>
      </c>
      <c r="G88" s="159"/>
      <c r="H88" s="193">
        <v>10600</v>
      </c>
      <c r="I88" s="159"/>
      <c r="J88" s="194">
        <f>H88+I88</f>
        <v>10600</v>
      </c>
      <c r="K88" s="16"/>
      <c r="L88" s="319">
        <f>J88+K88</f>
        <v>10600</v>
      </c>
      <c r="M88" s="319"/>
      <c r="N88" s="319"/>
      <c r="O88" s="319"/>
      <c r="P88" s="319">
        <f>L88+M88</f>
        <v>10600</v>
      </c>
      <c r="Q88" s="16"/>
      <c r="R88" s="146">
        <f>P88+Q88</f>
        <v>10600</v>
      </c>
    </row>
    <row r="89" spans="1:18" ht="12.75">
      <c r="A89" s="166"/>
      <c r="B89" s="244"/>
      <c r="C89" s="166">
        <v>4110</v>
      </c>
      <c r="D89" s="163" t="s">
        <v>142</v>
      </c>
      <c r="E89" s="193">
        <v>210</v>
      </c>
      <c r="F89" s="193">
        <v>220</v>
      </c>
      <c r="G89" s="159"/>
      <c r="H89" s="193">
        <v>220</v>
      </c>
      <c r="I89" s="159"/>
      <c r="J89" s="194">
        <f aca="true" t="shared" si="31" ref="J89:J96">H89+I89</f>
        <v>220</v>
      </c>
      <c r="K89" s="16"/>
      <c r="L89" s="319">
        <f aca="true" t="shared" si="32" ref="L89:L96">J89+K89</f>
        <v>220</v>
      </c>
      <c r="M89" s="319"/>
      <c r="N89" s="319"/>
      <c r="O89" s="319"/>
      <c r="P89" s="319">
        <f aca="true" t="shared" si="33" ref="P89:P96">L89+M89</f>
        <v>220</v>
      </c>
      <c r="Q89" s="16">
        <v>-220</v>
      </c>
      <c r="R89" s="146">
        <f aca="true" t="shared" si="34" ref="R89:R111">P89+Q89</f>
        <v>0</v>
      </c>
    </row>
    <row r="90" spans="1:18" ht="12.75">
      <c r="A90" s="166"/>
      <c r="B90" s="244"/>
      <c r="C90" s="166" t="s">
        <v>173</v>
      </c>
      <c r="D90" s="163" t="s">
        <v>174</v>
      </c>
      <c r="E90" s="193"/>
      <c r="F90" s="193"/>
      <c r="G90" s="159"/>
      <c r="H90" s="193"/>
      <c r="I90" s="159"/>
      <c r="J90" s="194"/>
      <c r="K90" s="16"/>
      <c r="L90" s="319"/>
      <c r="M90" s="319">
        <v>14400</v>
      </c>
      <c r="N90" s="319"/>
      <c r="O90" s="319"/>
      <c r="P90" s="319">
        <f t="shared" si="33"/>
        <v>14400</v>
      </c>
      <c r="Q90" s="16"/>
      <c r="R90" s="146">
        <f t="shared" si="34"/>
        <v>14400</v>
      </c>
    </row>
    <row r="91" spans="1:18" ht="12.75">
      <c r="A91" s="166"/>
      <c r="B91" s="244"/>
      <c r="C91" s="166">
        <v>4210</v>
      </c>
      <c r="D91" s="163" t="s">
        <v>132</v>
      </c>
      <c r="E91" s="193">
        <v>29170</v>
      </c>
      <c r="F91" s="193">
        <v>23130</v>
      </c>
      <c r="G91" s="159"/>
      <c r="H91" s="193">
        <v>23130</v>
      </c>
      <c r="I91" s="159"/>
      <c r="J91" s="194">
        <f t="shared" si="31"/>
        <v>23130</v>
      </c>
      <c r="K91" s="16">
        <v>10000</v>
      </c>
      <c r="L91" s="319">
        <f t="shared" si="32"/>
        <v>33130</v>
      </c>
      <c r="M91" s="319">
        <v>3000</v>
      </c>
      <c r="N91" s="319"/>
      <c r="O91" s="319"/>
      <c r="P91" s="319">
        <f t="shared" si="33"/>
        <v>36130</v>
      </c>
      <c r="Q91" s="16"/>
      <c r="R91" s="146">
        <f t="shared" si="34"/>
        <v>36130</v>
      </c>
    </row>
    <row r="92" spans="1:18" ht="12.75">
      <c r="A92" s="166"/>
      <c r="B92" s="244"/>
      <c r="C92" s="166">
        <v>4260</v>
      </c>
      <c r="D92" s="163" t="s">
        <v>154</v>
      </c>
      <c r="E92" s="193">
        <v>14180</v>
      </c>
      <c r="F92" s="193">
        <v>14600</v>
      </c>
      <c r="G92" s="159"/>
      <c r="H92" s="193">
        <v>14600</v>
      </c>
      <c r="I92" s="159"/>
      <c r="J92" s="194">
        <f t="shared" si="31"/>
        <v>14600</v>
      </c>
      <c r="K92" s="16"/>
      <c r="L92" s="319">
        <f t="shared" si="32"/>
        <v>14600</v>
      </c>
      <c r="M92" s="319">
        <v>-3600</v>
      </c>
      <c r="N92" s="319"/>
      <c r="O92" s="319"/>
      <c r="P92" s="319">
        <f t="shared" si="33"/>
        <v>11000</v>
      </c>
      <c r="Q92" s="16"/>
      <c r="R92" s="146">
        <f t="shared" si="34"/>
        <v>11000</v>
      </c>
    </row>
    <row r="93" spans="1:18" ht="12.75">
      <c r="A93" s="166"/>
      <c r="B93" s="244"/>
      <c r="C93" s="166" t="s">
        <v>198</v>
      </c>
      <c r="D93" s="163" t="s">
        <v>133</v>
      </c>
      <c r="E93" s="193"/>
      <c r="F93" s="193"/>
      <c r="G93" s="159"/>
      <c r="H93" s="193"/>
      <c r="I93" s="159"/>
      <c r="J93" s="194"/>
      <c r="K93" s="16"/>
      <c r="L93" s="319"/>
      <c r="M93" s="319">
        <v>3500</v>
      </c>
      <c r="N93" s="319"/>
      <c r="O93" s="319"/>
      <c r="P93" s="319">
        <f t="shared" si="33"/>
        <v>3500</v>
      </c>
      <c r="Q93" s="16"/>
      <c r="R93" s="146">
        <f t="shared" si="34"/>
        <v>3500</v>
      </c>
    </row>
    <row r="94" spans="1:18" ht="12.75">
      <c r="A94" s="166"/>
      <c r="B94" s="244"/>
      <c r="C94" s="166">
        <v>4300</v>
      </c>
      <c r="D94" s="163" t="s">
        <v>127</v>
      </c>
      <c r="E94" s="193">
        <v>16320</v>
      </c>
      <c r="F94" s="202">
        <v>16860</v>
      </c>
      <c r="G94" s="159"/>
      <c r="H94" s="202">
        <v>16860</v>
      </c>
      <c r="I94" s="159"/>
      <c r="J94" s="194">
        <f t="shared" si="31"/>
        <v>16860</v>
      </c>
      <c r="K94" s="16">
        <v>3400</v>
      </c>
      <c r="L94" s="319">
        <f t="shared" si="32"/>
        <v>20260</v>
      </c>
      <c r="M94" s="319">
        <v>-14400</v>
      </c>
      <c r="N94" s="319"/>
      <c r="O94" s="319"/>
      <c r="P94" s="319">
        <f t="shared" si="33"/>
        <v>5860</v>
      </c>
      <c r="Q94" s="16">
        <v>1220</v>
      </c>
      <c r="R94" s="146">
        <f t="shared" si="34"/>
        <v>7080</v>
      </c>
    </row>
    <row r="95" spans="1:18" ht="12.75">
      <c r="A95" s="166"/>
      <c r="B95" s="244"/>
      <c r="C95" s="166">
        <v>4430</v>
      </c>
      <c r="D95" s="163" t="s">
        <v>144</v>
      </c>
      <c r="E95" s="193">
        <v>7850</v>
      </c>
      <c r="F95" s="193">
        <v>8090</v>
      </c>
      <c r="G95" s="159"/>
      <c r="H95" s="193">
        <v>8090</v>
      </c>
      <c r="I95" s="159"/>
      <c r="J95" s="194">
        <f t="shared" si="31"/>
        <v>8090</v>
      </c>
      <c r="K95" s="16"/>
      <c r="L95" s="319">
        <f t="shared" si="32"/>
        <v>8090</v>
      </c>
      <c r="M95" s="319"/>
      <c r="N95" s="319"/>
      <c r="O95" s="319"/>
      <c r="P95" s="319">
        <f t="shared" si="33"/>
        <v>8090</v>
      </c>
      <c r="Q95" s="16"/>
      <c r="R95" s="146">
        <f t="shared" si="34"/>
        <v>8090</v>
      </c>
    </row>
    <row r="96" spans="1:18" ht="12.75">
      <c r="A96" s="166"/>
      <c r="B96" s="244"/>
      <c r="C96" s="166" t="s">
        <v>157</v>
      </c>
      <c r="D96" s="167" t="s">
        <v>158</v>
      </c>
      <c r="E96" s="193"/>
      <c r="F96" s="193">
        <v>0</v>
      </c>
      <c r="G96" s="159">
        <v>20000</v>
      </c>
      <c r="H96" s="193">
        <f>SUM(F96+G96)</f>
        <v>20000</v>
      </c>
      <c r="I96" s="159"/>
      <c r="J96" s="194">
        <f t="shared" si="31"/>
        <v>20000</v>
      </c>
      <c r="K96" s="16"/>
      <c r="L96" s="319">
        <f t="shared" si="32"/>
        <v>20000</v>
      </c>
      <c r="M96" s="319"/>
      <c r="N96" s="319"/>
      <c r="O96" s="319"/>
      <c r="P96" s="319">
        <f t="shared" si="33"/>
        <v>20000</v>
      </c>
      <c r="Q96" s="16">
        <v>-1000</v>
      </c>
      <c r="R96" s="146">
        <f t="shared" si="34"/>
        <v>19000</v>
      </c>
    </row>
    <row r="97" spans="1:18" ht="12.75">
      <c r="A97" s="166"/>
      <c r="B97" s="244">
        <v>75414</v>
      </c>
      <c r="C97" s="166"/>
      <c r="D97" s="163" t="s">
        <v>47</v>
      </c>
      <c r="E97" s="193">
        <v>2500</v>
      </c>
      <c r="F97" s="193">
        <f>SUM(F98)</f>
        <v>400</v>
      </c>
      <c r="G97" s="159"/>
      <c r="H97" s="193">
        <f aca="true" t="shared" si="35" ref="H97:P97">SUM(H98)</f>
        <v>400</v>
      </c>
      <c r="I97" s="193">
        <f t="shared" si="35"/>
        <v>0</v>
      </c>
      <c r="J97" s="193">
        <f t="shared" si="35"/>
        <v>400</v>
      </c>
      <c r="K97" s="193">
        <f t="shared" si="35"/>
        <v>0</v>
      </c>
      <c r="L97" s="181">
        <f t="shared" si="35"/>
        <v>400</v>
      </c>
      <c r="M97" s="181">
        <f t="shared" si="35"/>
        <v>0</v>
      </c>
      <c r="N97" s="181"/>
      <c r="O97" s="181"/>
      <c r="P97" s="181">
        <f t="shared" si="35"/>
        <v>400</v>
      </c>
      <c r="Q97" s="16"/>
      <c r="R97" s="146">
        <f t="shared" si="34"/>
        <v>400</v>
      </c>
    </row>
    <row r="98" spans="1:18" ht="12.75">
      <c r="A98" s="166"/>
      <c r="B98" s="244"/>
      <c r="C98" s="166">
        <v>4210</v>
      </c>
      <c r="D98" s="163" t="s">
        <v>132</v>
      </c>
      <c r="E98" s="193">
        <v>2500</v>
      </c>
      <c r="F98" s="193">
        <v>400</v>
      </c>
      <c r="G98" s="159"/>
      <c r="H98" s="193">
        <v>400</v>
      </c>
      <c r="I98" s="159"/>
      <c r="J98" s="194">
        <f>H98+I98</f>
        <v>400</v>
      </c>
      <c r="K98" s="16"/>
      <c r="L98" s="319">
        <f>J98+K98</f>
        <v>400</v>
      </c>
      <c r="M98" s="319"/>
      <c r="N98" s="319"/>
      <c r="O98" s="319"/>
      <c r="P98" s="319">
        <f>L98+M98</f>
        <v>400</v>
      </c>
      <c r="Q98" s="16"/>
      <c r="R98" s="146">
        <f t="shared" si="34"/>
        <v>400</v>
      </c>
    </row>
    <row r="99" spans="1:18" ht="36">
      <c r="A99" s="172" t="s">
        <v>163</v>
      </c>
      <c r="B99" s="243"/>
      <c r="C99" s="172"/>
      <c r="D99" s="173" t="s">
        <v>49</v>
      </c>
      <c r="E99" s="201">
        <f>SUM(E100)</f>
        <v>36940</v>
      </c>
      <c r="F99" s="201">
        <f>SUM(F100)</f>
        <v>38550</v>
      </c>
      <c r="G99" s="159"/>
      <c r="H99" s="201">
        <f aca="true" t="shared" si="36" ref="H99:P99">SUM(H100)</f>
        <v>38550</v>
      </c>
      <c r="I99" s="201">
        <f t="shared" si="36"/>
        <v>0</v>
      </c>
      <c r="J99" s="201">
        <f t="shared" si="36"/>
        <v>38550</v>
      </c>
      <c r="K99" s="201">
        <f t="shared" si="36"/>
        <v>0</v>
      </c>
      <c r="L99" s="184">
        <f t="shared" si="36"/>
        <v>38550</v>
      </c>
      <c r="M99" s="184">
        <f t="shared" si="36"/>
        <v>0</v>
      </c>
      <c r="N99" s="184"/>
      <c r="O99" s="184"/>
      <c r="P99" s="184">
        <f t="shared" si="36"/>
        <v>37950</v>
      </c>
      <c r="Q99" s="16"/>
      <c r="R99" s="362">
        <f>SUM(R100)</f>
        <v>38550</v>
      </c>
    </row>
    <row r="100" spans="1:18" ht="24">
      <c r="A100" s="166"/>
      <c r="B100" s="244" t="s">
        <v>164</v>
      </c>
      <c r="C100" s="166"/>
      <c r="D100" s="163" t="s">
        <v>165</v>
      </c>
      <c r="E100" s="193">
        <f>SUM(E101:E103)</f>
        <v>36940</v>
      </c>
      <c r="F100" s="193">
        <f>SUM(F101:F103)</f>
        <v>38550</v>
      </c>
      <c r="G100" s="159"/>
      <c r="H100" s="193">
        <f aca="true" t="shared" si="37" ref="H100:P100">SUM(H101:H103)</f>
        <v>38550</v>
      </c>
      <c r="I100" s="193">
        <f t="shared" si="37"/>
        <v>0</v>
      </c>
      <c r="J100" s="193">
        <f t="shared" si="37"/>
        <v>38550</v>
      </c>
      <c r="K100" s="193">
        <f t="shared" si="37"/>
        <v>0</v>
      </c>
      <c r="L100" s="181">
        <f t="shared" si="37"/>
        <v>38550</v>
      </c>
      <c r="M100" s="181">
        <f>SUM(M101:M104)</f>
        <v>0</v>
      </c>
      <c r="N100" s="181"/>
      <c r="O100" s="181"/>
      <c r="P100" s="181">
        <f t="shared" si="37"/>
        <v>37950</v>
      </c>
      <c r="Q100" s="16"/>
      <c r="R100" s="146">
        <f>SUM(R101:R104)</f>
        <v>38550</v>
      </c>
    </row>
    <row r="101" spans="1:18" ht="12.75">
      <c r="A101" s="166"/>
      <c r="B101" s="244"/>
      <c r="C101" s="166">
        <v>4100</v>
      </c>
      <c r="D101" s="163" t="s">
        <v>166</v>
      </c>
      <c r="E101" s="193">
        <v>13400</v>
      </c>
      <c r="F101" s="193">
        <v>14300</v>
      </c>
      <c r="G101" s="159"/>
      <c r="H101" s="193">
        <v>14300</v>
      </c>
      <c r="I101" s="159"/>
      <c r="J101" s="194">
        <f>H101+I101</f>
        <v>14300</v>
      </c>
      <c r="K101" s="16"/>
      <c r="L101" s="319">
        <f>J101+K101</f>
        <v>14300</v>
      </c>
      <c r="M101" s="319"/>
      <c r="N101" s="319"/>
      <c r="O101" s="319"/>
      <c r="P101" s="319">
        <f>L101+M101</f>
        <v>14300</v>
      </c>
      <c r="Q101" s="16"/>
      <c r="R101" s="146">
        <f t="shared" si="34"/>
        <v>14300</v>
      </c>
    </row>
    <row r="102" spans="1:18" ht="12.75">
      <c r="A102" s="166"/>
      <c r="B102" s="244"/>
      <c r="C102" s="166">
        <v>4210</v>
      </c>
      <c r="D102" s="163" t="s">
        <v>132</v>
      </c>
      <c r="E102" s="193">
        <v>510</v>
      </c>
      <c r="F102" s="193">
        <v>530</v>
      </c>
      <c r="G102" s="159"/>
      <c r="H102" s="193">
        <v>530</v>
      </c>
      <c r="I102" s="159"/>
      <c r="J102" s="194">
        <f>H102+I102</f>
        <v>530</v>
      </c>
      <c r="K102" s="16"/>
      <c r="L102" s="319">
        <f>J102+K102</f>
        <v>530</v>
      </c>
      <c r="M102" s="319"/>
      <c r="N102" s="319"/>
      <c r="O102" s="319"/>
      <c r="P102" s="319">
        <f>L102+M102</f>
        <v>530</v>
      </c>
      <c r="Q102" s="16"/>
      <c r="R102" s="146">
        <f t="shared" si="34"/>
        <v>530</v>
      </c>
    </row>
    <row r="103" spans="1:18" ht="12.75">
      <c r="A103" s="166"/>
      <c r="B103" s="244"/>
      <c r="C103" s="166">
        <v>4300</v>
      </c>
      <c r="D103" s="163" t="s">
        <v>127</v>
      </c>
      <c r="E103" s="193">
        <v>23030</v>
      </c>
      <c r="F103" s="193">
        <v>23720</v>
      </c>
      <c r="G103" s="159"/>
      <c r="H103" s="193">
        <v>23720</v>
      </c>
      <c r="I103" s="159"/>
      <c r="J103" s="194">
        <f>H103+I103</f>
        <v>23720</v>
      </c>
      <c r="K103" s="16"/>
      <c r="L103" s="319">
        <f>J103+K103</f>
        <v>23720</v>
      </c>
      <c r="M103" s="319">
        <v>-600</v>
      </c>
      <c r="N103" s="319"/>
      <c r="O103" s="319"/>
      <c r="P103" s="319">
        <f>L103+M103</f>
        <v>23120</v>
      </c>
      <c r="Q103" s="16"/>
      <c r="R103" s="146">
        <f t="shared" si="34"/>
        <v>23120</v>
      </c>
    </row>
    <row r="104" spans="1:18" ht="12.75">
      <c r="A104" s="166"/>
      <c r="B104" s="244"/>
      <c r="C104" s="166" t="s">
        <v>357</v>
      </c>
      <c r="D104" s="163" t="s">
        <v>144</v>
      </c>
      <c r="E104" s="193"/>
      <c r="F104" s="193"/>
      <c r="G104" s="159"/>
      <c r="H104" s="193"/>
      <c r="I104" s="159"/>
      <c r="J104" s="194"/>
      <c r="K104" s="16"/>
      <c r="L104" s="319"/>
      <c r="M104" s="319">
        <v>600</v>
      </c>
      <c r="N104" s="319"/>
      <c r="O104" s="319"/>
      <c r="P104" s="319">
        <f>L104+M104</f>
        <v>600</v>
      </c>
      <c r="Q104" s="16"/>
      <c r="R104" s="146">
        <f t="shared" si="34"/>
        <v>600</v>
      </c>
    </row>
    <row r="105" spans="1:18" ht="12.75">
      <c r="A105" s="172">
        <v>757</v>
      </c>
      <c r="B105" s="243"/>
      <c r="C105" s="172"/>
      <c r="D105" s="157" t="s">
        <v>167</v>
      </c>
      <c r="E105" s="192">
        <f>SUM(E106)</f>
        <v>75000</v>
      </c>
      <c r="F105" s="192">
        <f>SUM(F106)</f>
        <v>160000</v>
      </c>
      <c r="G105" s="159"/>
      <c r="H105" s="192">
        <f aca="true" t="shared" si="38" ref="H105:P105">SUM(H106)</f>
        <v>160000</v>
      </c>
      <c r="I105" s="192">
        <f t="shared" si="38"/>
        <v>0</v>
      </c>
      <c r="J105" s="192">
        <f t="shared" si="38"/>
        <v>160000</v>
      </c>
      <c r="K105" s="192">
        <f t="shared" si="38"/>
        <v>0</v>
      </c>
      <c r="L105" s="184">
        <f t="shared" si="38"/>
        <v>160000</v>
      </c>
      <c r="M105" s="184">
        <f t="shared" si="38"/>
        <v>0</v>
      </c>
      <c r="N105" s="184"/>
      <c r="O105" s="184"/>
      <c r="P105" s="184">
        <f t="shared" si="38"/>
        <v>160000</v>
      </c>
      <c r="Q105" s="16"/>
      <c r="R105" s="146">
        <f t="shared" si="34"/>
        <v>160000</v>
      </c>
    </row>
    <row r="106" spans="1:18" ht="24">
      <c r="A106" s="166"/>
      <c r="B106" s="244">
        <v>75702</v>
      </c>
      <c r="C106" s="166"/>
      <c r="D106" s="163" t="s">
        <v>168</v>
      </c>
      <c r="E106" s="195">
        <f>SUM(E108)</f>
        <v>75000</v>
      </c>
      <c r="F106" s="195">
        <f>SUM(F108)</f>
        <v>160000</v>
      </c>
      <c r="G106" s="159"/>
      <c r="H106" s="195">
        <f aca="true" t="shared" si="39" ref="H106:M106">SUM(H108)</f>
        <v>160000</v>
      </c>
      <c r="I106" s="195">
        <f t="shared" si="39"/>
        <v>0</v>
      </c>
      <c r="J106" s="195">
        <f t="shared" si="39"/>
        <v>160000</v>
      </c>
      <c r="K106" s="195">
        <f t="shared" si="39"/>
        <v>0</v>
      </c>
      <c r="L106" s="181">
        <f t="shared" si="39"/>
        <v>160000</v>
      </c>
      <c r="M106" s="181">
        <f t="shared" si="39"/>
        <v>0</v>
      </c>
      <c r="N106" s="181"/>
      <c r="O106" s="181"/>
      <c r="P106" s="181">
        <v>160000</v>
      </c>
      <c r="Q106" s="16"/>
      <c r="R106" s="146">
        <f>R107+R108</f>
        <v>160000</v>
      </c>
    </row>
    <row r="107" spans="1:18" ht="24">
      <c r="A107" s="166"/>
      <c r="B107" s="244"/>
      <c r="C107" s="166" t="s">
        <v>388</v>
      </c>
      <c r="D107" s="163" t="s">
        <v>389</v>
      </c>
      <c r="E107" s="195"/>
      <c r="F107" s="195"/>
      <c r="G107" s="159"/>
      <c r="H107" s="195"/>
      <c r="I107" s="195"/>
      <c r="J107" s="195"/>
      <c r="K107" s="287"/>
      <c r="L107" s="378"/>
      <c r="M107" s="378"/>
      <c r="N107" s="378">
        <v>42400</v>
      </c>
      <c r="O107" s="378">
        <v>42400</v>
      </c>
      <c r="P107" s="378">
        <v>42400</v>
      </c>
      <c r="Q107" s="16"/>
      <c r="R107" s="146">
        <v>42400</v>
      </c>
    </row>
    <row r="108" spans="1:18" ht="24.75" customHeight="1">
      <c r="A108" s="166"/>
      <c r="B108" s="244"/>
      <c r="C108" s="166" t="s">
        <v>169</v>
      </c>
      <c r="D108" s="167" t="s">
        <v>170</v>
      </c>
      <c r="E108" s="195">
        <v>75000</v>
      </c>
      <c r="F108" s="195">
        <v>160000</v>
      </c>
      <c r="G108" s="159"/>
      <c r="H108" s="195">
        <v>160000</v>
      </c>
      <c r="I108" s="159"/>
      <c r="J108" s="194">
        <f>H108+I108</f>
        <v>160000</v>
      </c>
      <c r="K108" s="16"/>
      <c r="L108" s="319">
        <f>J108+K108</f>
        <v>160000</v>
      </c>
      <c r="M108" s="319"/>
      <c r="N108" s="319">
        <v>-42400</v>
      </c>
      <c r="O108" s="319">
        <f>L108+N108</f>
        <v>117600</v>
      </c>
      <c r="P108" s="319">
        <v>117600</v>
      </c>
      <c r="Q108" s="16"/>
      <c r="R108" s="146">
        <f t="shared" si="34"/>
        <v>117600</v>
      </c>
    </row>
    <row r="109" spans="1:18" ht="12.75">
      <c r="A109" s="172">
        <v>758</v>
      </c>
      <c r="B109" s="243"/>
      <c r="C109" s="172"/>
      <c r="D109" s="157" t="s">
        <v>89</v>
      </c>
      <c r="E109" s="192">
        <v>20000</v>
      </c>
      <c r="F109" s="192">
        <f>SUM(F110)</f>
        <v>160000</v>
      </c>
      <c r="G109" s="159"/>
      <c r="H109" s="192">
        <f aca="true" t="shared" si="40" ref="H109:P110">SUM(H110)</f>
        <v>160000</v>
      </c>
      <c r="I109" s="192">
        <f t="shared" si="40"/>
        <v>0</v>
      </c>
      <c r="J109" s="192">
        <f t="shared" si="40"/>
        <v>160000</v>
      </c>
      <c r="K109" s="192">
        <f t="shared" si="40"/>
        <v>-107570</v>
      </c>
      <c r="L109" s="184">
        <f t="shared" si="40"/>
        <v>52430</v>
      </c>
      <c r="M109" s="184">
        <f t="shared" si="40"/>
        <v>0</v>
      </c>
      <c r="N109" s="184"/>
      <c r="O109" s="184"/>
      <c r="P109" s="184">
        <f t="shared" si="40"/>
        <v>52430</v>
      </c>
      <c r="Q109" s="16"/>
      <c r="R109" s="146">
        <f t="shared" si="34"/>
        <v>52430</v>
      </c>
    </row>
    <row r="110" spans="1:18" ht="12.75">
      <c r="A110" s="166"/>
      <c r="B110" s="244">
        <v>75818</v>
      </c>
      <c r="C110" s="166"/>
      <c r="D110" s="163" t="s">
        <v>171</v>
      </c>
      <c r="E110" s="193">
        <v>20000</v>
      </c>
      <c r="F110" s="193">
        <f>SUM(F111)</f>
        <v>160000</v>
      </c>
      <c r="G110" s="159"/>
      <c r="H110" s="193">
        <f t="shared" si="40"/>
        <v>160000</v>
      </c>
      <c r="I110" s="193">
        <f t="shared" si="40"/>
        <v>0</v>
      </c>
      <c r="J110" s="193">
        <f t="shared" si="40"/>
        <v>160000</v>
      </c>
      <c r="K110" s="193">
        <f t="shared" si="40"/>
        <v>-107570</v>
      </c>
      <c r="L110" s="181">
        <f t="shared" si="40"/>
        <v>52430</v>
      </c>
      <c r="M110" s="181">
        <f t="shared" si="40"/>
        <v>0</v>
      </c>
      <c r="N110" s="181"/>
      <c r="O110" s="181"/>
      <c r="P110" s="181">
        <f t="shared" si="40"/>
        <v>52430</v>
      </c>
      <c r="Q110" s="16"/>
      <c r="R110" s="146">
        <f t="shared" si="34"/>
        <v>52430</v>
      </c>
    </row>
    <row r="111" spans="1:18" ht="12.75">
      <c r="A111" s="166"/>
      <c r="B111" s="244"/>
      <c r="C111" s="166">
        <v>4810</v>
      </c>
      <c r="D111" s="163" t="s">
        <v>172</v>
      </c>
      <c r="E111" s="193">
        <v>20000</v>
      </c>
      <c r="F111" s="193">
        <v>160000</v>
      </c>
      <c r="G111" s="159"/>
      <c r="H111" s="193">
        <v>160000</v>
      </c>
      <c r="I111" s="159"/>
      <c r="J111" s="194">
        <f>H111+I111</f>
        <v>160000</v>
      </c>
      <c r="K111" s="16">
        <v>-107570</v>
      </c>
      <c r="L111" s="319">
        <f>J111+K111</f>
        <v>52430</v>
      </c>
      <c r="M111" s="319"/>
      <c r="N111" s="319"/>
      <c r="O111" s="319"/>
      <c r="P111" s="319">
        <f>L111+M111</f>
        <v>52430</v>
      </c>
      <c r="Q111" s="16"/>
      <c r="R111" s="146">
        <f t="shared" si="34"/>
        <v>52430</v>
      </c>
    </row>
    <row r="112" spans="1:18" ht="12.75">
      <c r="A112" s="172">
        <v>801</v>
      </c>
      <c r="B112" s="243"/>
      <c r="C112" s="172"/>
      <c r="D112" s="157" t="s">
        <v>98</v>
      </c>
      <c r="E112" s="192">
        <f aca="true" t="shared" si="41" ref="E112:P112">SUM(E113+E136+E152+E169+E172+E174)</f>
        <v>4178749</v>
      </c>
      <c r="F112" s="192">
        <f t="shared" si="41"/>
        <v>4968679</v>
      </c>
      <c r="G112" s="192">
        <f t="shared" si="41"/>
        <v>27130</v>
      </c>
      <c r="H112" s="192">
        <f t="shared" si="41"/>
        <v>4995809</v>
      </c>
      <c r="I112" s="192">
        <f t="shared" si="41"/>
        <v>0</v>
      </c>
      <c r="J112" s="192">
        <f t="shared" si="41"/>
        <v>4995809</v>
      </c>
      <c r="K112" s="192">
        <f t="shared" si="41"/>
        <v>55500</v>
      </c>
      <c r="L112" s="184">
        <f t="shared" si="41"/>
        <v>5051309</v>
      </c>
      <c r="M112" s="184">
        <f t="shared" si="41"/>
        <v>2186</v>
      </c>
      <c r="N112" s="184"/>
      <c r="O112" s="184"/>
      <c r="P112" s="184">
        <f t="shared" si="41"/>
        <v>5053495</v>
      </c>
      <c r="Q112" s="361">
        <f>Q113+Q136+Q152+Q169+Q172+Q174</f>
        <v>9666</v>
      </c>
      <c r="R112" s="362">
        <f>R113+R136+R152+R169+R172+R174</f>
        <v>5063161</v>
      </c>
    </row>
    <row r="113" spans="1:18" ht="12.75">
      <c r="A113" s="166"/>
      <c r="B113" s="244">
        <v>80101</v>
      </c>
      <c r="C113" s="166"/>
      <c r="D113" s="163" t="s">
        <v>99</v>
      </c>
      <c r="E113" s="193">
        <f aca="true" t="shared" si="42" ref="E113:J113">SUM(E114:E134)</f>
        <v>2393436</v>
      </c>
      <c r="F113" s="193">
        <f t="shared" si="42"/>
        <v>3089615</v>
      </c>
      <c r="G113" s="193">
        <f t="shared" si="42"/>
        <v>-52570</v>
      </c>
      <c r="H113" s="193">
        <f t="shared" si="42"/>
        <v>3037045</v>
      </c>
      <c r="I113" s="193">
        <f t="shared" si="42"/>
        <v>0</v>
      </c>
      <c r="J113" s="193">
        <f t="shared" si="42"/>
        <v>3037045</v>
      </c>
      <c r="K113" s="193">
        <f aca="true" t="shared" si="43" ref="K113:R113">SUM(K114:K135)</f>
        <v>55500</v>
      </c>
      <c r="L113" s="181">
        <f t="shared" si="43"/>
        <v>3092545</v>
      </c>
      <c r="M113" s="181">
        <f t="shared" si="43"/>
        <v>-5314</v>
      </c>
      <c r="N113" s="181"/>
      <c r="O113" s="181"/>
      <c r="P113" s="181">
        <f t="shared" si="43"/>
        <v>3087231</v>
      </c>
      <c r="Q113" s="16">
        <f t="shared" si="43"/>
        <v>546</v>
      </c>
      <c r="R113" s="16">
        <f t="shared" si="43"/>
        <v>3087777</v>
      </c>
    </row>
    <row r="114" spans="1:18" ht="36">
      <c r="A114" s="166"/>
      <c r="B114" s="244"/>
      <c r="C114" s="166">
        <v>2820</v>
      </c>
      <c r="D114" s="163" t="s">
        <v>137</v>
      </c>
      <c r="E114" s="195">
        <v>458166</v>
      </c>
      <c r="F114" s="195">
        <v>460000</v>
      </c>
      <c r="G114" s="159"/>
      <c r="H114" s="194">
        <f>SUM(F114+G114)</f>
        <v>460000</v>
      </c>
      <c r="I114" s="159"/>
      <c r="J114" s="194">
        <f>H114+I114</f>
        <v>460000</v>
      </c>
      <c r="K114" s="16">
        <v>7500</v>
      </c>
      <c r="L114" s="319">
        <f>J114+K114</f>
        <v>467500</v>
      </c>
      <c r="M114" s="319">
        <v>0</v>
      </c>
      <c r="N114" s="319"/>
      <c r="O114" s="319"/>
      <c r="P114" s="319">
        <f>L114+M114</f>
        <v>467500</v>
      </c>
      <c r="Q114" s="16"/>
      <c r="R114" s="146">
        <f>P114+Q114</f>
        <v>467500</v>
      </c>
    </row>
    <row r="115" spans="1:18" ht="12.75">
      <c r="A115" s="166"/>
      <c r="B115" s="244"/>
      <c r="C115" s="166">
        <v>3020</v>
      </c>
      <c r="D115" s="163" t="s">
        <v>153</v>
      </c>
      <c r="E115" s="193">
        <v>105649</v>
      </c>
      <c r="F115" s="203">
        <v>114292</v>
      </c>
      <c r="G115" s="159"/>
      <c r="H115" s="194">
        <f aca="true" t="shared" si="44" ref="H115:H134">SUM(F115+G115)</f>
        <v>114292</v>
      </c>
      <c r="I115" s="159"/>
      <c r="J115" s="194">
        <f aca="true" t="shared" si="45" ref="J115:J134">H115+I115</f>
        <v>114292</v>
      </c>
      <c r="K115" s="16"/>
      <c r="L115" s="319">
        <f aca="true" t="shared" si="46" ref="L115:L134">J115+K115</f>
        <v>114292</v>
      </c>
      <c r="M115" s="319"/>
      <c r="N115" s="319"/>
      <c r="O115" s="319"/>
      <c r="P115" s="319">
        <f aca="true" t="shared" si="47" ref="P115:P135">L115+M115</f>
        <v>114292</v>
      </c>
      <c r="Q115" s="16"/>
      <c r="R115" s="146">
        <f aca="true" t="shared" si="48" ref="R115:R135">P115+Q115</f>
        <v>114292</v>
      </c>
    </row>
    <row r="116" spans="1:18" ht="12.75">
      <c r="A116" s="166"/>
      <c r="B116" s="244"/>
      <c r="C116" s="166" t="s">
        <v>333</v>
      </c>
      <c r="D116" s="163" t="s">
        <v>335</v>
      </c>
      <c r="E116" s="193"/>
      <c r="F116" s="203"/>
      <c r="G116" s="159"/>
      <c r="H116" s="194"/>
      <c r="I116" s="159"/>
      <c r="J116" s="194"/>
      <c r="K116" s="16"/>
      <c r="L116" s="319"/>
      <c r="M116" s="319">
        <v>2186</v>
      </c>
      <c r="N116" s="319"/>
      <c r="O116" s="319"/>
      <c r="P116" s="319">
        <v>2186</v>
      </c>
      <c r="Q116" s="16">
        <v>-2186</v>
      </c>
      <c r="R116" s="146">
        <f t="shared" si="48"/>
        <v>0</v>
      </c>
    </row>
    <row r="117" spans="1:18" ht="12.75">
      <c r="A117" s="166"/>
      <c r="B117" s="244"/>
      <c r="C117" s="166" t="s">
        <v>371</v>
      </c>
      <c r="D117" s="163" t="s">
        <v>372</v>
      </c>
      <c r="E117" s="193"/>
      <c r="F117" s="203"/>
      <c r="G117" s="159"/>
      <c r="H117" s="194"/>
      <c r="I117" s="159"/>
      <c r="J117" s="194"/>
      <c r="K117" s="16"/>
      <c r="L117" s="319"/>
      <c r="M117" s="319"/>
      <c r="N117" s="319"/>
      <c r="O117" s="319"/>
      <c r="P117" s="319"/>
      <c r="Q117" s="16">
        <v>2732</v>
      </c>
      <c r="R117" s="146">
        <f t="shared" si="48"/>
        <v>2732</v>
      </c>
    </row>
    <row r="118" spans="1:18" ht="12.75">
      <c r="A118" s="166"/>
      <c r="B118" s="244"/>
      <c r="C118" s="166">
        <v>4010</v>
      </c>
      <c r="D118" s="163" t="s">
        <v>147</v>
      </c>
      <c r="E118" s="193">
        <v>1126688</v>
      </c>
      <c r="F118" s="203">
        <v>1199191</v>
      </c>
      <c r="G118" s="159"/>
      <c r="H118" s="194">
        <f t="shared" si="44"/>
        <v>1199191</v>
      </c>
      <c r="I118" s="159"/>
      <c r="J118" s="194">
        <f t="shared" si="45"/>
        <v>1199191</v>
      </c>
      <c r="K118" s="16"/>
      <c r="L118" s="319">
        <f t="shared" si="46"/>
        <v>1199191</v>
      </c>
      <c r="M118" s="319"/>
      <c r="N118" s="319"/>
      <c r="O118" s="319"/>
      <c r="P118" s="319">
        <f t="shared" si="47"/>
        <v>1199191</v>
      </c>
      <c r="Q118" s="16"/>
      <c r="R118" s="146">
        <f t="shared" si="48"/>
        <v>1199191</v>
      </c>
    </row>
    <row r="119" spans="1:18" ht="12.75">
      <c r="A119" s="166"/>
      <c r="B119" s="244"/>
      <c r="C119" s="166">
        <v>4040</v>
      </c>
      <c r="D119" s="163" t="s">
        <v>148</v>
      </c>
      <c r="E119" s="193">
        <v>88117</v>
      </c>
      <c r="F119" s="203">
        <v>95769</v>
      </c>
      <c r="G119" s="159"/>
      <c r="H119" s="194">
        <f t="shared" si="44"/>
        <v>95769</v>
      </c>
      <c r="I119" s="159"/>
      <c r="J119" s="194">
        <f t="shared" si="45"/>
        <v>95769</v>
      </c>
      <c r="K119" s="16"/>
      <c r="L119" s="319">
        <f t="shared" si="46"/>
        <v>95769</v>
      </c>
      <c r="M119" s="319">
        <v>200</v>
      </c>
      <c r="N119" s="319"/>
      <c r="O119" s="319"/>
      <c r="P119" s="319">
        <f t="shared" si="47"/>
        <v>95969</v>
      </c>
      <c r="Q119" s="16"/>
      <c r="R119" s="146">
        <f t="shared" si="48"/>
        <v>95969</v>
      </c>
    </row>
    <row r="120" spans="1:18" ht="12.75">
      <c r="A120" s="166"/>
      <c r="B120" s="244"/>
      <c r="C120" s="166">
        <v>4110</v>
      </c>
      <c r="D120" s="163" t="s">
        <v>142</v>
      </c>
      <c r="E120" s="193">
        <v>236120</v>
      </c>
      <c r="F120" s="203">
        <v>252245</v>
      </c>
      <c r="G120" s="159"/>
      <c r="H120" s="194">
        <f t="shared" si="44"/>
        <v>252245</v>
      </c>
      <c r="I120" s="159"/>
      <c r="J120" s="194">
        <f t="shared" si="45"/>
        <v>252245</v>
      </c>
      <c r="K120" s="16"/>
      <c r="L120" s="319">
        <f t="shared" si="46"/>
        <v>252245</v>
      </c>
      <c r="M120" s="319"/>
      <c r="N120" s="319"/>
      <c r="O120" s="319"/>
      <c r="P120" s="319">
        <f t="shared" si="47"/>
        <v>252245</v>
      </c>
      <c r="Q120" s="16"/>
      <c r="R120" s="146">
        <f t="shared" si="48"/>
        <v>252245</v>
      </c>
    </row>
    <row r="121" spans="1:18" ht="12.75">
      <c r="A121" s="166"/>
      <c r="B121" s="244"/>
      <c r="C121" s="166">
        <v>4120</v>
      </c>
      <c r="D121" s="163" t="s">
        <v>143</v>
      </c>
      <c r="E121" s="193">
        <v>32150</v>
      </c>
      <c r="F121" s="203">
        <v>34353</v>
      </c>
      <c r="G121" s="159"/>
      <c r="H121" s="194">
        <f t="shared" si="44"/>
        <v>34353</v>
      </c>
      <c r="I121" s="159"/>
      <c r="J121" s="194">
        <f t="shared" si="45"/>
        <v>34353</v>
      </c>
      <c r="K121" s="16"/>
      <c r="L121" s="319">
        <f t="shared" si="46"/>
        <v>34353</v>
      </c>
      <c r="M121" s="319"/>
      <c r="N121" s="319"/>
      <c r="O121" s="319"/>
      <c r="P121" s="319">
        <f t="shared" si="47"/>
        <v>34353</v>
      </c>
      <c r="Q121" s="16"/>
      <c r="R121" s="146">
        <f t="shared" si="48"/>
        <v>34353</v>
      </c>
    </row>
    <row r="122" spans="1:18" ht="12.75">
      <c r="A122" s="166"/>
      <c r="B122" s="244"/>
      <c r="C122" s="166" t="s">
        <v>173</v>
      </c>
      <c r="D122" s="163" t="s">
        <v>174</v>
      </c>
      <c r="E122" s="193">
        <v>9700</v>
      </c>
      <c r="F122" s="203">
        <v>10000</v>
      </c>
      <c r="G122" s="159"/>
      <c r="H122" s="194">
        <f t="shared" si="44"/>
        <v>10000</v>
      </c>
      <c r="I122" s="159"/>
      <c r="J122" s="194">
        <f t="shared" si="45"/>
        <v>10000</v>
      </c>
      <c r="K122" s="16"/>
      <c r="L122" s="319">
        <f t="shared" si="46"/>
        <v>10000</v>
      </c>
      <c r="M122" s="319"/>
      <c r="N122" s="319"/>
      <c r="O122" s="319"/>
      <c r="P122" s="319">
        <f t="shared" si="47"/>
        <v>10000</v>
      </c>
      <c r="Q122" s="16"/>
      <c r="R122" s="146">
        <f t="shared" si="48"/>
        <v>10000</v>
      </c>
    </row>
    <row r="123" spans="1:18" ht="24">
      <c r="A123" s="166"/>
      <c r="B123" s="244"/>
      <c r="C123" s="166">
        <v>4140</v>
      </c>
      <c r="D123" s="163" t="s">
        <v>175</v>
      </c>
      <c r="E123" s="193">
        <v>6632</v>
      </c>
      <c r="F123" s="203">
        <v>7011</v>
      </c>
      <c r="G123" s="159"/>
      <c r="H123" s="194">
        <f t="shared" si="44"/>
        <v>7011</v>
      </c>
      <c r="I123" s="159"/>
      <c r="J123" s="194">
        <f t="shared" si="45"/>
        <v>7011</v>
      </c>
      <c r="K123" s="16"/>
      <c r="L123" s="319">
        <f t="shared" si="46"/>
        <v>7011</v>
      </c>
      <c r="M123" s="319"/>
      <c r="N123" s="319"/>
      <c r="O123" s="319"/>
      <c r="P123" s="319">
        <f t="shared" si="47"/>
        <v>7011</v>
      </c>
      <c r="Q123" s="16">
        <v>-3545</v>
      </c>
      <c r="R123" s="146">
        <f t="shared" si="48"/>
        <v>3466</v>
      </c>
    </row>
    <row r="124" spans="1:18" ht="12.75">
      <c r="A124" s="166"/>
      <c r="B124" s="244"/>
      <c r="C124" s="166">
        <v>4210</v>
      </c>
      <c r="D124" s="163" t="s">
        <v>132</v>
      </c>
      <c r="E124" s="193">
        <v>32947</v>
      </c>
      <c r="F124" s="203">
        <v>28476</v>
      </c>
      <c r="G124" s="159">
        <v>30000</v>
      </c>
      <c r="H124" s="194">
        <f t="shared" si="44"/>
        <v>58476</v>
      </c>
      <c r="I124" s="159"/>
      <c r="J124" s="194">
        <f t="shared" si="45"/>
        <v>58476</v>
      </c>
      <c r="K124" s="16">
        <v>8000</v>
      </c>
      <c r="L124" s="319">
        <f t="shared" si="46"/>
        <v>66476</v>
      </c>
      <c r="M124" s="319">
        <v>23350</v>
      </c>
      <c r="N124" s="319"/>
      <c r="O124" s="319"/>
      <c r="P124" s="319">
        <f t="shared" si="47"/>
        <v>89826</v>
      </c>
      <c r="Q124" s="16">
        <v>3500</v>
      </c>
      <c r="R124" s="146">
        <f t="shared" si="48"/>
        <v>93326</v>
      </c>
    </row>
    <row r="125" spans="1:18" ht="12.75">
      <c r="A125" s="166"/>
      <c r="B125" s="244"/>
      <c r="C125" s="166">
        <v>4240</v>
      </c>
      <c r="D125" s="167" t="s">
        <v>176</v>
      </c>
      <c r="E125" s="198">
        <v>7314</v>
      </c>
      <c r="F125" s="204">
        <v>7534</v>
      </c>
      <c r="G125" s="159"/>
      <c r="H125" s="194">
        <f t="shared" si="44"/>
        <v>7534</v>
      </c>
      <c r="I125" s="159"/>
      <c r="J125" s="194">
        <f t="shared" si="45"/>
        <v>7534</v>
      </c>
      <c r="K125" s="16"/>
      <c r="L125" s="319">
        <f t="shared" si="46"/>
        <v>7534</v>
      </c>
      <c r="M125" s="319">
        <v>2000</v>
      </c>
      <c r="N125" s="319"/>
      <c r="O125" s="319"/>
      <c r="P125" s="319">
        <f t="shared" si="47"/>
        <v>9534</v>
      </c>
      <c r="Q125" s="16"/>
      <c r="R125" s="146">
        <f t="shared" si="48"/>
        <v>9534</v>
      </c>
    </row>
    <row r="126" spans="1:18" ht="12.75">
      <c r="A126" s="166"/>
      <c r="B126" s="244"/>
      <c r="C126" s="166">
        <v>4260</v>
      </c>
      <c r="D126" s="163" t="s">
        <v>154</v>
      </c>
      <c r="E126" s="193">
        <v>75717</v>
      </c>
      <c r="F126" s="203">
        <v>77988</v>
      </c>
      <c r="G126" s="159"/>
      <c r="H126" s="194">
        <f t="shared" si="44"/>
        <v>77988</v>
      </c>
      <c r="I126" s="159"/>
      <c r="J126" s="194">
        <f t="shared" si="45"/>
        <v>77988</v>
      </c>
      <c r="K126" s="16"/>
      <c r="L126" s="319">
        <f t="shared" si="46"/>
        <v>77988</v>
      </c>
      <c r="M126" s="319"/>
      <c r="N126" s="319"/>
      <c r="O126" s="319"/>
      <c r="P126" s="319">
        <f t="shared" si="47"/>
        <v>77988</v>
      </c>
      <c r="Q126" s="16">
        <v>-3000</v>
      </c>
      <c r="R126" s="146">
        <f t="shared" si="48"/>
        <v>74988</v>
      </c>
    </row>
    <row r="127" spans="1:18" ht="12.75">
      <c r="A127" s="166"/>
      <c r="B127" s="244"/>
      <c r="C127" s="166">
        <v>4270</v>
      </c>
      <c r="D127" s="163" t="s">
        <v>133</v>
      </c>
      <c r="E127" s="193">
        <v>105131</v>
      </c>
      <c r="F127" s="203">
        <v>690103</v>
      </c>
      <c r="G127" s="159">
        <v>-114570</v>
      </c>
      <c r="H127" s="194">
        <f t="shared" si="44"/>
        <v>575533</v>
      </c>
      <c r="I127" s="159"/>
      <c r="J127" s="194">
        <f t="shared" si="45"/>
        <v>575533</v>
      </c>
      <c r="K127" s="16">
        <v>-50000</v>
      </c>
      <c r="L127" s="319">
        <f t="shared" si="46"/>
        <v>525533</v>
      </c>
      <c r="M127" s="319">
        <v>-33600</v>
      </c>
      <c r="N127" s="319"/>
      <c r="O127" s="319"/>
      <c r="P127" s="319">
        <f t="shared" si="47"/>
        <v>491933</v>
      </c>
      <c r="Q127" s="16">
        <v>-40000</v>
      </c>
      <c r="R127" s="146">
        <f t="shared" si="48"/>
        <v>451933</v>
      </c>
    </row>
    <row r="128" spans="1:18" ht="24">
      <c r="A128" s="166"/>
      <c r="B128" s="244"/>
      <c r="C128" s="166" t="s">
        <v>271</v>
      </c>
      <c r="D128" s="163" t="s">
        <v>272</v>
      </c>
      <c r="E128" s="193"/>
      <c r="F128" s="203"/>
      <c r="G128" s="159">
        <v>32000</v>
      </c>
      <c r="H128" s="194">
        <f t="shared" si="44"/>
        <v>32000</v>
      </c>
      <c r="I128" s="159"/>
      <c r="J128" s="194">
        <f t="shared" si="45"/>
        <v>32000</v>
      </c>
      <c r="K128" s="16"/>
      <c r="L128" s="319">
        <f t="shared" si="46"/>
        <v>32000</v>
      </c>
      <c r="M128" s="319"/>
      <c r="N128" s="319"/>
      <c r="O128" s="319"/>
      <c r="P128" s="319">
        <f t="shared" si="47"/>
        <v>32000</v>
      </c>
      <c r="Q128" s="16"/>
      <c r="R128" s="146">
        <f t="shared" si="48"/>
        <v>32000</v>
      </c>
    </row>
    <row r="129" spans="1:18" ht="12.75">
      <c r="A129" s="166"/>
      <c r="B129" s="244"/>
      <c r="C129" s="166">
        <v>4280</v>
      </c>
      <c r="D129" s="163" t="s">
        <v>177</v>
      </c>
      <c r="E129" s="193">
        <v>2840</v>
      </c>
      <c r="F129" s="203">
        <v>2924</v>
      </c>
      <c r="G129" s="159"/>
      <c r="H129" s="194">
        <f t="shared" si="44"/>
        <v>2924</v>
      </c>
      <c r="I129" s="159"/>
      <c r="J129" s="194">
        <f t="shared" si="45"/>
        <v>2924</v>
      </c>
      <c r="K129" s="16"/>
      <c r="L129" s="319">
        <f t="shared" si="46"/>
        <v>2924</v>
      </c>
      <c r="M129" s="319">
        <v>400</v>
      </c>
      <c r="N129" s="319"/>
      <c r="O129" s="319"/>
      <c r="P129" s="319">
        <f t="shared" si="47"/>
        <v>3324</v>
      </c>
      <c r="Q129" s="16"/>
      <c r="R129" s="146">
        <f t="shared" si="48"/>
        <v>3324</v>
      </c>
    </row>
    <row r="130" spans="1:18" ht="12.75">
      <c r="A130" s="166"/>
      <c r="B130" s="244"/>
      <c r="C130" s="166">
        <v>4300</v>
      </c>
      <c r="D130" s="163" t="s">
        <v>127</v>
      </c>
      <c r="E130" s="193">
        <v>28951</v>
      </c>
      <c r="F130" s="203">
        <v>29810</v>
      </c>
      <c r="G130" s="159"/>
      <c r="H130" s="194">
        <f t="shared" si="44"/>
        <v>29810</v>
      </c>
      <c r="I130" s="159">
        <v>-2990</v>
      </c>
      <c r="J130" s="194">
        <f t="shared" si="45"/>
        <v>26820</v>
      </c>
      <c r="K130" s="16"/>
      <c r="L130" s="319">
        <f t="shared" si="46"/>
        <v>26820</v>
      </c>
      <c r="M130" s="319"/>
      <c r="N130" s="319"/>
      <c r="O130" s="319"/>
      <c r="P130" s="319">
        <f t="shared" si="47"/>
        <v>26820</v>
      </c>
      <c r="Q130" s="16">
        <v>3045</v>
      </c>
      <c r="R130" s="146">
        <f t="shared" si="48"/>
        <v>29865</v>
      </c>
    </row>
    <row r="131" spans="1:18" ht="12.75">
      <c r="A131" s="166"/>
      <c r="B131" s="244"/>
      <c r="C131" s="166" t="s">
        <v>311</v>
      </c>
      <c r="D131" s="163" t="s">
        <v>363</v>
      </c>
      <c r="E131" s="193"/>
      <c r="F131" s="203"/>
      <c r="G131" s="159"/>
      <c r="H131" s="194"/>
      <c r="I131" s="159">
        <v>2990</v>
      </c>
      <c r="J131" s="194">
        <f t="shared" si="45"/>
        <v>2990</v>
      </c>
      <c r="K131" s="16"/>
      <c r="L131" s="319">
        <f t="shared" si="46"/>
        <v>2990</v>
      </c>
      <c r="M131" s="319"/>
      <c r="N131" s="319"/>
      <c r="O131" s="319"/>
      <c r="P131" s="319">
        <f t="shared" si="47"/>
        <v>2990</v>
      </c>
      <c r="Q131" s="16"/>
      <c r="R131" s="146">
        <f t="shared" si="48"/>
        <v>2990</v>
      </c>
    </row>
    <row r="132" spans="1:18" ht="12.75">
      <c r="A132" s="166"/>
      <c r="B132" s="244"/>
      <c r="C132" s="166">
        <v>4410</v>
      </c>
      <c r="D132" s="163" t="s">
        <v>149</v>
      </c>
      <c r="E132" s="193">
        <v>3625</v>
      </c>
      <c r="F132" s="203">
        <v>3734</v>
      </c>
      <c r="G132" s="159"/>
      <c r="H132" s="194">
        <f t="shared" si="44"/>
        <v>3734</v>
      </c>
      <c r="I132" s="159"/>
      <c r="J132" s="194">
        <f t="shared" si="45"/>
        <v>3734</v>
      </c>
      <c r="K132" s="16"/>
      <c r="L132" s="319">
        <f t="shared" si="46"/>
        <v>3734</v>
      </c>
      <c r="M132" s="319"/>
      <c r="N132" s="319"/>
      <c r="O132" s="319"/>
      <c r="P132" s="319">
        <f t="shared" si="47"/>
        <v>3734</v>
      </c>
      <c r="Q132" s="16"/>
      <c r="R132" s="146">
        <f t="shared" si="48"/>
        <v>3734</v>
      </c>
    </row>
    <row r="133" spans="1:18" ht="12.75">
      <c r="A133" s="166"/>
      <c r="B133" s="244"/>
      <c r="C133" s="166">
        <v>4430</v>
      </c>
      <c r="D133" s="163" t="s">
        <v>144</v>
      </c>
      <c r="E133" s="193">
        <v>3246</v>
      </c>
      <c r="F133" s="203">
        <v>3343</v>
      </c>
      <c r="G133" s="159"/>
      <c r="H133" s="194">
        <f t="shared" si="44"/>
        <v>3343</v>
      </c>
      <c r="I133" s="159"/>
      <c r="J133" s="194">
        <f t="shared" si="45"/>
        <v>3343</v>
      </c>
      <c r="K133" s="16"/>
      <c r="L133" s="319">
        <f t="shared" si="46"/>
        <v>3343</v>
      </c>
      <c r="M133" s="319">
        <v>150</v>
      </c>
      <c r="N133" s="319"/>
      <c r="O133" s="319"/>
      <c r="P133" s="319">
        <f t="shared" si="47"/>
        <v>3493</v>
      </c>
      <c r="Q133" s="16"/>
      <c r="R133" s="146">
        <f t="shared" si="48"/>
        <v>3493</v>
      </c>
    </row>
    <row r="134" spans="1:18" ht="12.75">
      <c r="A134" s="166"/>
      <c r="B134" s="244"/>
      <c r="C134" s="166">
        <v>4440</v>
      </c>
      <c r="D134" s="167" t="s">
        <v>150</v>
      </c>
      <c r="E134" s="198">
        <v>70443</v>
      </c>
      <c r="F134" s="205">
        <v>72842</v>
      </c>
      <c r="G134" s="159"/>
      <c r="H134" s="194">
        <f t="shared" si="44"/>
        <v>72842</v>
      </c>
      <c r="I134" s="159"/>
      <c r="J134" s="194">
        <f t="shared" si="45"/>
        <v>72842</v>
      </c>
      <c r="K134" s="16"/>
      <c r="L134" s="319">
        <f t="shared" si="46"/>
        <v>72842</v>
      </c>
      <c r="M134" s="319"/>
      <c r="N134" s="319"/>
      <c r="O134" s="319"/>
      <c r="P134" s="319">
        <f t="shared" si="47"/>
        <v>72842</v>
      </c>
      <c r="Q134" s="16"/>
      <c r="R134" s="146">
        <f t="shared" si="48"/>
        <v>72842</v>
      </c>
    </row>
    <row r="135" spans="1:18" ht="12.75">
      <c r="A135" s="166"/>
      <c r="B135" s="244"/>
      <c r="C135" s="166" t="s">
        <v>178</v>
      </c>
      <c r="D135" s="167" t="s">
        <v>348</v>
      </c>
      <c r="E135" s="198"/>
      <c r="F135" s="205"/>
      <c r="G135" s="159"/>
      <c r="H135" s="194"/>
      <c r="I135" s="159"/>
      <c r="J135" s="194"/>
      <c r="K135" s="16">
        <v>90000</v>
      </c>
      <c r="L135" s="319">
        <v>90000</v>
      </c>
      <c r="M135" s="319"/>
      <c r="N135" s="319"/>
      <c r="O135" s="319"/>
      <c r="P135" s="319">
        <f t="shared" si="47"/>
        <v>90000</v>
      </c>
      <c r="Q135" s="16">
        <v>40000</v>
      </c>
      <c r="R135" s="146">
        <f t="shared" si="48"/>
        <v>130000</v>
      </c>
    </row>
    <row r="136" spans="1:18" ht="12.75">
      <c r="A136" s="166"/>
      <c r="B136" s="244" t="s">
        <v>179</v>
      </c>
      <c r="C136" s="166"/>
      <c r="D136" s="163" t="s">
        <v>101</v>
      </c>
      <c r="E136" s="193">
        <f aca="true" t="shared" si="49" ref="E136:P136">SUM(E137:E151)</f>
        <v>615347</v>
      </c>
      <c r="F136" s="193">
        <f t="shared" si="49"/>
        <v>619918</v>
      </c>
      <c r="G136" s="193">
        <f t="shared" si="49"/>
        <v>0</v>
      </c>
      <c r="H136" s="193">
        <f t="shared" si="49"/>
        <v>619918</v>
      </c>
      <c r="I136" s="193">
        <f t="shared" si="49"/>
        <v>0</v>
      </c>
      <c r="J136" s="193">
        <f t="shared" si="49"/>
        <v>619918</v>
      </c>
      <c r="K136" s="193">
        <f t="shared" si="49"/>
        <v>0</v>
      </c>
      <c r="L136" s="181">
        <f t="shared" si="49"/>
        <v>619918</v>
      </c>
      <c r="M136" s="181">
        <f t="shared" si="49"/>
        <v>0</v>
      </c>
      <c r="N136" s="181"/>
      <c r="O136" s="181"/>
      <c r="P136" s="181">
        <f t="shared" si="49"/>
        <v>619918</v>
      </c>
      <c r="Q136" s="16"/>
      <c r="R136" s="146">
        <f>SUM(R137:R151)</f>
        <v>619918</v>
      </c>
    </row>
    <row r="137" spans="1:18" ht="12.75">
      <c r="A137" s="166"/>
      <c r="B137" s="244"/>
      <c r="C137" s="166">
        <v>3020</v>
      </c>
      <c r="D137" s="163" t="s">
        <v>153</v>
      </c>
      <c r="E137" s="193">
        <v>31520</v>
      </c>
      <c r="F137" s="193">
        <v>32342</v>
      </c>
      <c r="G137" s="193">
        <v>0</v>
      </c>
      <c r="H137" s="194">
        <f>SUM(F137+G137)</f>
        <v>32342</v>
      </c>
      <c r="I137" s="159"/>
      <c r="J137" s="194">
        <f>H137+I137</f>
        <v>32342</v>
      </c>
      <c r="K137" s="16"/>
      <c r="L137" s="319">
        <f>J137+K137</f>
        <v>32342</v>
      </c>
      <c r="M137" s="319"/>
      <c r="N137" s="319"/>
      <c r="O137" s="319"/>
      <c r="P137" s="319">
        <f>L137+M137</f>
        <v>32342</v>
      </c>
      <c r="Q137" s="16"/>
      <c r="R137" s="146">
        <f>P137+Q137</f>
        <v>32342</v>
      </c>
    </row>
    <row r="138" spans="1:18" ht="12.75">
      <c r="A138" s="166"/>
      <c r="B138" s="244"/>
      <c r="C138" s="166">
        <v>4010</v>
      </c>
      <c r="D138" s="163" t="s">
        <v>147</v>
      </c>
      <c r="E138" s="193">
        <v>338314</v>
      </c>
      <c r="F138" s="193">
        <v>337780</v>
      </c>
      <c r="G138" s="159">
        <v>0</v>
      </c>
      <c r="H138" s="194">
        <f aca="true" t="shared" si="50" ref="H138:H151">SUM(F138+G138)</f>
        <v>337780</v>
      </c>
      <c r="I138" s="159"/>
      <c r="J138" s="194">
        <f aca="true" t="shared" si="51" ref="J138:J151">H138+I138</f>
        <v>337780</v>
      </c>
      <c r="K138" s="16"/>
      <c r="L138" s="319">
        <f aca="true" t="shared" si="52" ref="L138:L151">J138+K138</f>
        <v>337780</v>
      </c>
      <c r="M138" s="319"/>
      <c r="N138" s="319"/>
      <c r="O138" s="319"/>
      <c r="P138" s="319">
        <f aca="true" t="shared" si="53" ref="P138:P151">L138+M138</f>
        <v>337780</v>
      </c>
      <c r="Q138" s="16"/>
      <c r="R138" s="146">
        <f aca="true" t="shared" si="54" ref="R138:R151">P138+Q138</f>
        <v>337780</v>
      </c>
    </row>
    <row r="139" spans="1:18" ht="12.75">
      <c r="A139" s="166"/>
      <c r="B139" s="244"/>
      <c r="C139" s="166">
        <v>4040</v>
      </c>
      <c r="D139" s="163" t="s">
        <v>148</v>
      </c>
      <c r="E139" s="193">
        <v>26098</v>
      </c>
      <c r="F139" s="193">
        <v>28756</v>
      </c>
      <c r="G139" s="159">
        <v>0</v>
      </c>
      <c r="H139" s="194">
        <f t="shared" si="50"/>
        <v>28756</v>
      </c>
      <c r="I139" s="159"/>
      <c r="J139" s="194">
        <f t="shared" si="51"/>
        <v>28756</v>
      </c>
      <c r="K139" s="16"/>
      <c r="L139" s="319">
        <f t="shared" si="52"/>
        <v>28756</v>
      </c>
      <c r="M139" s="319"/>
      <c r="N139" s="319"/>
      <c r="O139" s="319"/>
      <c r="P139" s="319">
        <f t="shared" si="53"/>
        <v>28756</v>
      </c>
      <c r="Q139" s="16"/>
      <c r="R139" s="146">
        <f t="shared" si="54"/>
        <v>28756</v>
      </c>
    </row>
    <row r="140" spans="1:18" ht="12.75">
      <c r="A140" s="166"/>
      <c r="B140" s="244"/>
      <c r="C140" s="166">
        <v>4110</v>
      </c>
      <c r="D140" s="163" t="s">
        <v>142</v>
      </c>
      <c r="E140" s="193">
        <v>70994</v>
      </c>
      <c r="F140" s="193">
        <v>71354</v>
      </c>
      <c r="G140" s="159">
        <v>0</v>
      </c>
      <c r="H140" s="194">
        <f t="shared" si="50"/>
        <v>71354</v>
      </c>
      <c r="I140" s="159"/>
      <c r="J140" s="194">
        <f t="shared" si="51"/>
        <v>71354</v>
      </c>
      <c r="K140" s="16"/>
      <c r="L140" s="319">
        <f t="shared" si="52"/>
        <v>71354</v>
      </c>
      <c r="M140" s="319"/>
      <c r="N140" s="319"/>
      <c r="O140" s="319"/>
      <c r="P140" s="319">
        <f t="shared" si="53"/>
        <v>71354</v>
      </c>
      <c r="Q140" s="16"/>
      <c r="R140" s="146">
        <f t="shared" si="54"/>
        <v>71354</v>
      </c>
    </row>
    <row r="141" spans="1:18" ht="12.75">
      <c r="A141" s="166"/>
      <c r="B141" s="244"/>
      <c r="C141" s="166">
        <v>4120</v>
      </c>
      <c r="D141" s="163" t="s">
        <v>143</v>
      </c>
      <c r="E141" s="193">
        <v>9668</v>
      </c>
      <c r="F141" s="193">
        <v>9717</v>
      </c>
      <c r="G141" s="159">
        <v>0</v>
      </c>
      <c r="H141" s="194">
        <f t="shared" si="50"/>
        <v>9717</v>
      </c>
      <c r="I141" s="159"/>
      <c r="J141" s="194">
        <f t="shared" si="51"/>
        <v>9717</v>
      </c>
      <c r="K141" s="16"/>
      <c r="L141" s="319">
        <f t="shared" si="52"/>
        <v>9717</v>
      </c>
      <c r="M141" s="319"/>
      <c r="N141" s="319"/>
      <c r="O141" s="319"/>
      <c r="P141" s="319">
        <f t="shared" si="53"/>
        <v>9717</v>
      </c>
      <c r="Q141" s="16"/>
      <c r="R141" s="146">
        <f t="shared" si="54"/>
        <v>9717</v>
      </c>
    </row>
    <row r="142" spans="1:18" ht="12.75">
      <c r="A142" s="166"/>
      <c r="B142" s="244"/>
      <c r="C142" s="166" t="s">
        <v>173</v>
      </c>
      <c r="D142" s="163" t="s">
        <v>174</v>
      </c>
      <c r="E142" s="193">
        <v>8700</v>
      </c>
      <c r="F142" s="193">
        <v>9000</v>
      </c>
      <c r="G142" s="159">
        <v>0</v>
      </c>
      <c r="H142" s="194">
        <f t="shared" si="50"/>
        <v>9000</v>
      </c>
      <c r="I142" s="159"/>
      <c r="J142" s="194">
        <f t="shared" si="51"/>
        <v>9000</v>
      </c>
      <c r="K142" s="16"/>
      <c r="L142" s="319">
        <f t="shared" si="52"/>
        <v>9000</v>
      </c>
      <c r="M142" s="319"/>
      <c r="N142" s="319"/>
      <c r="O142" s="319"/>
      <c r="P142" s="319">
        <f t="shared" si="53"/>
        <v>9000</v>
      </c>
      <c r="Q142" s="16"/>
      <c r="R142" s="146">
        <f t="shared" si="54"/>
        <v>9000</v>
      </c>
    </row>
    <row r="143" spans="1:18" ht="12.75">
      <c r="A143" s="166"/>
      <c r="B143" s="244"/>
      <c r="C143" s="166">
        <v>4210</v>
      </c>
      <c r="D143" s="163" t="s">
        <v>132</v>
      </c>
      <c r="E143" s="193">
        <v>24100</v>
      </c>
      <c r="F143" s="193">
        <v>12463</v>
      </c>
      <c r="G143" s="159">
        <v>0</v>
      </c>
      <c r="H143" s="194">
        <f t="shared" si="50"/>
        <v>12463</v>
      </c>
      <c r="I143" s="159"/>
      <c r="J143" s="194">
        <f t="shared" si="51"/>
        <v>12463</v>
      </c>
      <c r="K143" s="16"/>
      <c r="L143" s="319">
        <f t="shared" si="52"/>
        <v>12463</v>
      </c>
      <c r="M143" s="319"/>
      <c r="N143" s="319"/>
      <c r="O143" s="319"/>
      <c r="P143" s="319">
        <f t="shared" si="53"/>
        <v>12463</v>
      </c>
      <c r="Q143" s="16"/>
      <c r="R143" s="146">
        <f t="shared" si="54"/>
        <v>12463</v>
      </c>
    </row>
    <row r="144" spans="1:18" ht="12.75">
      <c r="A144" s="166"/>
      <c r="B144" s="244"/>
      <c r="C144" s="166" t="s">
        <v>180</v>
      </c>
      <c r="D144" s="163" t="s">
        <v>181</v>
      </c>
      <c r="E144" s="193">
        <v>35258</v>
      </c>
      <c r="F144" s="193">
        <v>59740</v>
      </c>
      <c r="G144" s="159">
        <v>0</v>
      </c>
      <c r="H144" s="194">
        <f t="shared" si="50"/>
        <v>59740</v>
      </c>
      <c r="I144" s="159"/>
      <c r="J144" s="194">
        <f t="shared" si="51"/>
        <v>59740</v>
      </c>
      <c r="K144" s="16"/>
      <c r="L144" s="319">
        <f t="shared" si="52"/>
        <v>59740</v>
      </c>
      <c r="M144" s="319"/>
      <c r="N144" s="319"/>
      <c r="O144" s="319"/>
      <c r="P144" s="319">
        <f t="shared" si="53"/>
        <v>59740</v>
      </c>
      <c r="Q144" s="16"/>
      <c r="R144" s="146">
        <f t="shared" si="54"/>
        <v>59740</v>
      </c>
    </row>
    <row r="145" spans="1:18" ht="12.75">
      <c r="A145" s="166"/>
      <c r="B145" s="244"/>
      <c r="C145" s="166">
        <v>4260</v>
      </c>
      <c r="D145" s="163" t="s">
        <v>154</v>
      </c>
      <c r="E145" s="193">
        <v>17840</v>
      </c>
      <c r="F145" s="193">
        <v>18730</v>
      </c>
      <c r="G145" s="159">
        <v>0</v>
      </c>
      <c r="H145" s="194">
        <f t="shared" si="50"/>
        <v>18730</v>
      </c>
      <c r="I145" s="159"/>
      <c r="J145" s="194">
        <f t="shared" si="51"/>
        <v>18730</v>
      </c>
      <c r="K145" s="16"/>
      <c r="L145" s="319">
        <f t="shared" si="52"/>
        <v>18730</v>
      </c>
      <c r="M145" s="319"/>
      <c r="N145" s="319"/>
      <c r="O145" s="319"/>
      <c r="P145" s="319">
        <f t="shared" si="53"/>
        <v>18730</v>
      </c>
      <c r="Q145" s="16"/>
      <c r="R145" s="146">
        <f t="shared" si="54"/>
        <v>18730</v>
      </c>
    </row>
    <row r="146" spans="1:18" ht="12.75">
      <c r="A146" s="166"/>
      <c r="B146" s="244"/>
      <c r="C146" s="166">
        <v>4270</v>
      </c>
      <c r="D146" s="163" t="s">
        <v>133</v>
      </c>
      <c r="E146" s="193">
        <v>13600</v>
      </c>
      <c r="F146" s="193">
        <v>6283</v>
      </c>
      <c r="G146" s="159">
        <v>0</v>
      </c>
      <c r="H146" s="194">
        <f t="shared" si="50"/>
        <v>6283</v>
      </c>
      <c r="I146" s="159"/>
      <c r="J146" s="194">
        <f t="shared" si="51"/>
        <v>6283</v>
      </c>
      <c r="K146" s="16"/>
      <c r="L146" s="319">
        <f t="shared" si="52"/>
        <v>6283</v>
      </c>
      <c r="M146" s="319"/>
      <c r="N146" s="319"/>
      <c r="O146" s="319"/>
      <c r="P146" s="319">
        <f t="shared" si="53"/>
        <v>6283</v>
      </c>
      <c r="Q146" s="16"/>
      <c r="R146" s="146">
        <f t="shared" si="54"/>
        <v>6283</v>
      </c>
    </row>
    <row r="147" spans="1:18" ht="12.75">
      <c r="A147" s="166"/>
      <c r="B147" s="244"/>
      <c r="C147" s="166">
        <v>4280</v>
      </c>
      <c r="D147" s="163" t="s">
        <v>177</v>
      </c>
      <c r="E147" s="193">
        <v>1094</v>
      </c>
      <c r="F147" s="193">
        <v>1127</v>
      </c>
      <c r="G147" s="159">
        <v>0</v>
      </c>
      <c r="H147" s="194">
        <f t="shared" si="50"/>
        <v>1127</v>
      </c>
      <c r="I147" s="159"/>
      <c r="J147" s="194">
        <f t="shared" si="51"/>
        <v>1127</v>
      </c>
      <c r="K147" s="16"/>
      <c r="L147" s="319">
        <f t="shared" si="52"/>
        <v>1127</v>
      </c>
      <c r="M147" s="319"/>
      <c r="N147" s="319"/>
      <c r="O147" s="319"/>
      <c r="P147" s="319">
        <f t="shared" si="53"/>
        <v>1127</v>
      </c>
      <c r="Q147" s="16"/>
      <c r="R147" s="146">
        <f t="shared" si="54"/>
        <v>1127</v>
      </c>
    </row>
    <row r="148" spans="1:18" ht="12.75">
      <c r="A148" s="166"/>
      <c r="B148" s="244"/>
      <c r="C148" s="166">
        <v>4300</v>
      </c>
      <c r="D148" s="163" t="s">
        <v>127</v>
      </c>
      <c r="E148" s="193">
        <v>16200</v>
      </c>
      <c r="F148" s="193">
        <v>9850</v>
      </c>
      <c r="G148" s="159">
        <v>0</v>
      </c>
      <c r="H148" s="194">
        <f t="shared" si="50"/>
        <v>9850</v>
      </c>
      <c r="I148" s="159"/>
      <c r="J148" s="194">
        <f t="shared" si="51"/>
        <v>9850</v>
      </c>
      <c r="K148" s="16"/>
      <c r="L148" s="319">
        <f t="shared" si="52"/>
        <v>9850</v>
      </c>
      <c r="M148" s="319"/>
      <c r="N148" s="319"/>
      <c r="O148" s="319"/>
      <c r="P148" s="319">
        <f t="shared" si="53"/>
        <v>9850</v>
      </c>
      <c r="Q148" s="16"/>
      <c r="R148" s="146">
        <f t="shared" si="54"/>
        <v>9850</v>
      </c>
    </row>
    <row r="149" spans="1:18" ht="12.75">
      <c r="A149" s="166"/>
      <c r="B149" s="244"/>
      <c r="C149" s="166">
        <v>4410</v>
      </c>
      <c r="D149" s="163" t="s">
        <v>149</v>
      </c>
      <c r="E149" s="193">
        <v>760</v>
      </c>
      <c r="F149" s="193">
        <v>783</v>
      </c>
      <c r="G149" s="159">
        <v>0</v>
      </c>
      <c r="H149" s="194">
        <f t="shared" si="50"/>
        <v>783</v>
      </c>
      <c r="I149" s="159"/>
      <c r="J149" s="194">
        <f t="shared" si="51"/>
        <v>783</v>
      </c>
      <c r="K149" s="16"/>
      <c r="L149" s="319">
        <f t="shared" si="52"/>
        <v>783</v>
      </c>
      <c r="M149" s="319"/>
      <c r="N149" s="319"/>
      <c r="O149" s="319"/>
      <c r="P149" s="319">
        <f t="shared" si="53"/>
        <v>783</v>
      </c>
      <c r="Q149" s="16"/>
      <c r="R149" s="146">
        <f t="shared" si="54"/>
        <v>783</v>
      </c>
    </row>
    <row r="150" spans="1:18" ht="12.75">
      <c r="A150" s="166"/>
      <c r="B150" s="244"/>
      <c r="C150" s="166">
        <v>4430</v>
      </c>
      <c r="D150" s="163" t="s">
        <v>144</v>
      </c>
      <c r="E150" s="193">
        <v>931</v>
      </c>
      <c r="F150" s="193">
        <v>959</v>
      </c>
      <c r="G150" s="159">
        <v>0</v>
      </c>
      <c r="H150" s="194">
        <f t="shared" si="50"/>
        <v>959</v>
      </c>
      <c r="I150" s="159"/>
      <c r="J150" s="194">
        <f t="shared" si="51"/>
        <v>959</v>
      </c>
      <c r="K150" s="16"/>
      <c r="L150" s="319">
        <f t="shared" si="52"/>
        <v>959</v>
      </c>
      <c r="M150" s="319"/>
      <c r="N150" s="319"/>
      <c r="O150" s="319"/>
      <c r="P150" s="319">
        <f t="shared" si="53"/>
        <v>959</v>
      </c>
      <c r="Q150" s="16"/>
      <c r="R150" s="146">
        <f t="shared" si="54"/>
        <v>959</v>
      </c>
    </row>
    <row r="151" spans="1:18" ht="12.75">
      <c r="A151" s="166"/>
      <c r="B151" s="244"/>
      <c r="C151" s="166">
        <v>4440</v>
      </c>
      <c r="D151" s="167" t="s">
        <v>150</v>
      </c>
      <c r="E151" s="198">
        <v>20270</v>
      </c>
      <c r="F151" s="198">
        <v>21034</v>
      </c>
      <c r="G151" s="159">
        <v>0</v>
      </c>
      <c r="H151" s="194">
        <f t="shared" si="50"/>
        <v>21034</v>
      </c>
      <c r="I151" s="159"/>
      <c r="J151" s="194">
        <f t="shared" si="51"/>
        <v>21034</v>
      </c>
      <c r="K151" s="16"/>
      <c r="L151" s="319">
        <f t="shared" si="52"/>
        <v>21034</v>
      </c>
      <c r="M151" s="319"/>
      <c r="N151" s="319"/>
      <c r="O151" s="319"/>
      <c r="P151" s="319">
        <f t="shared" si="53"/>
        <v>21034</v>
      </c>
      <c r="Q151" s="16"/>
      <c r="R151" s="146">
        <f t="shared" si="54"/>
        <v>21034</v>
      </c>
    </row>
    <row r="152" spans="1:18" ht="12.75">
      <c r="A152" s="166"/>
      <c r="B152" s="244">
        <v>80110</v>
      </c>
      <c r="C152" s="166"/>
      <c r="D152" s="163" t="s">
        <v>182</v>
      </c>
      <c r="E152" s="193">
        <f aca="true" t="shared" si="55" ref="E152:P152">SUM(E153:E168)</f>
        <v>861816</v>
      </c>
      <c r="F152" s="193">
        <f t="shared" si="55"/>
        <v>952175</v>
      </c>
      <c r="G152" s="193">
        <f t="shared" si="55"/>
        <v>0</v>
      </c>
      <c r="H152" s="193">
        <f t="shared" si="55"/>
        <v>952175</v>
      </c>
      <c r="I152" s="193">
        <f t="shared" si="55"/>
        <v>0</v>
      </c>
      <c r="J152" s="193">
        <f t="shared" si="55"/>
        <v>952175</v>
      </c>
      <c r="K152" s="193">
        <f t="shared" si="55"/>
        <v>0</v>
      </c>
      <c r="L152" s="181">
        <f t="shared" si="55"/>
        <v>952175</v>
      </c>
      <c r="M152" s="181">
        <f t="shared" si="55"/>
        <v>1000</v>
      </c>
      <c r="N152" s="181"/>
      <c r="O152" s="181"/>
      <c r="P152" s="181">
        <f t="shared" si="55"/>
        <v>953175</v>
      </c>
      <c r="Q152" s="16">
        <f>SUM(Q153:Q168)</f>
        <v>0</v>
      </c>
      <c r="R152" s="16">
        <f>SUM(R153:R168)</f>
        <v>953175</v>
      </c>
    </row>
    <row r="153" spans="1:18" ht="12.75">
      <c r="A153" s="166"/>
      <c r="B153" s="244"/>
      <c r="C153" s="166">
        <v>3020</v>
      </c>
      <c r="D153" s="163" t="s">
        <v>153</v>
      </c>
      <c r="E153" s="195">
        <v>50980</v>
      </c>
      <c r="F153" s="195">
        <v>52089</v>
      </c>
      <c r="G153" s="159">
        <v>0</v>
      </c>
      <c r="H153" s="194">
        <f>SUM(F153+G153)</f>
        <v>52089</v>
      </c>
      <c r="I153" s="159"/>
      <c r="J153" s="194">
        <f>H153+I153</f>
        <v>52089</v>
      </c>
      <c r="K153" s="16"/>
      <c r="L153" s="319">
        <f>J153+K153</f>
        <v>52089</v>
      </c>
      <c r="M153" s="319"/>
      <c r="N153" s="319"/>
      <c r="O153" s="319"/>
      <c r="P153" s="319">
        <f>L153+M153</f>
        <v>52089</v>
      </c>
      <c r="Q153" s="16"/>
      <c r="R153" s="146">
        <f>P153+Q153</f>
        <v>52089</v>
      </c>
    </row>
    <row r="154" spans="1:18" ht="12.75">
      <c r="A154" s="166"/>
      <c r="B154" s="244"/>
      <c r="C154" s="166">
        <v>4010</v>
      </c>
      <c r="D154" s="163" t="s">
        <v>147</v>
      </c>
      <c r="E154" s="202">
        <v>518409</v>
      </c>
      <c r="F154" s="202">
        <v>586228</v>
      </c>
      <c r="G154" s="159">
        <v>0</v>
      </c>
      <c r="H154" s="194">
        <f aca="true" t="shared" si="56" ref="H154:H171">SUM(F154+G154)</f>
        <v>586228</v>
      </c>
      <c r="I154" s="159"/>
      <c r="J154" s="194">
        <f aca="true" t="shared" si="57" ref="J154:J168">H154+I154</f>
        <v>586228</v>
      </c>
      <c r="K154" s="16"/>
      <c r="L154" s="319">
        <f aca="true" t="shared" si="58" ref="L154:L168">J154+K154</f>
        <v>586228</v>
      </c>
      <c r="M154" s="319"/>
      <c r="N154" s="319"/>
      <c r="O154" s="319"/>
      <c r="P154" s="319">
        <f aca="true" t="shared" si="59" ref="P154:P168">L154+M154</f>
        <v>586228</v>
      </c>
      <c r="Q154" s="16"/>
      <c r="R154" s="146">
        <f aca="true" t="shared" si="60" ref="R154:R173">P154+Q154</f>
        <v>586228</v>
      </c>
    </row>
    <row r="155" spans="1:18" ht="12.75">
      <c r="A155" s="166"/>
      <c r="B155" s="244"/>
      <c r="C155" s="166">
        <v>4040</v>
      </c>
      <c r="D155" s="163" t="s">
        <v>148</v>
      </c>
      <c r="E155" s="202">
        <v>42239</v>
      </c>
      <c r="F155" s="202">
        <v>44065</v>
      </c>
      <c r="G155" s="159">
        <v>0</v>
      </c>
      <c r="H155" s="194">
        <f t="shared" si="56"/>
        <v>44065</v>
      </c>
      <c r="I155" s="159"/>
      <c r="J155" s="194">
        <f t="shared" si="57"/>
        <v>44065</v>
      </c>
      <c r="K155" s="16"/>
      <c r="L155" s="319">
        <f t="shared" si="58"/>
        <v>44065</v>
      </c>
      <c r="M155" s="319"/>
      <c r="N155" s="319"/>
      <c r="O155" s="319"/>
      <c r="P155" s="319">
        <f t="shared" si="59"/>
        <v>44065</v>
      </c>
      <c r="Q155" s="16"/>
      <c r="R155" s="146">
        <f t="shared" si="60"/>
        <v>44065</v>
      </c>
    </row>
    <row r="156" spans="1:18" ht="12.75">
      <c r="A156" s="166"/>
      <c r="B156" s="244"/>
      <c r="C156" s="166">
        <v>4110</v>
      </c>
      <c r="D156" s="163" t="s">
        <v>142</v>
      </c>
      <c r="E156" s="202">
        <v>110460</v>
      </c>
      <c r="F156" s="202">
        <v>122168</v>
      </c>
      <c r="G156" s="159">
        <v>0</v>
      </c>
      <c r="H156" s="194">
        <f t="shared" si="56"/>
        <v>122168</v>
      </c>
      <c r="I156" s="159"/>
      <c r="J156" s="194">
        <f t="shared" si="57"/>
        <v>122168</v>
      </c>
      <c r="K156" s="16"/>
      <c r="L156" s="319">
        <f t="shared" si="58"/>
        <v>122168</v>
      </c>
      <c r="M156" s="319"/>
      <c r="N156" s="319"/>
      <c r="O156" s="319"/>
      <c r="P156" s="319">
        <f t="shared" si="59"/>
        <v>122168</v>
      </c>
      <c r="Q156" s="16"/>
      <c r="R156" s="146">
        <f t="shared" si="60"/>
        <v>122168</v>
      </c>
    </row>
    <row r="157" spans="1:18" ht="12.75">
      <c r="A157" s="166"/>
      <c r="B157" s="244"/>
      <c r="C157" s="166">
        <v>4120</v>
      </c>
      <c r="D157" s="163" t="s">
        <v>143</v>
      </c>
      <c r="E157" s="202">
        <v>16840</v>
      </c>
      <c r="F157" s="202">
        <v>16637</v>
      </c>
      <c r="G157" s="159">
        <v>0</v>
      </c>
      <c r="H157" s="194">
        <f t="shared" si="56"/>
        <v>16637</v>
      </c>
      <c r="I157" s="159"/>
      <c r="J157" s="194">
        <f t="shared" si="57"/>
        <v>16637</v>
      </c>
      <c r="K157" s="16"/>
      <c r="L157" s="319">
        <f t="shared" si="58"/>
        <v>16637</v>
      </c>
      <c r="M157" s="319"/>
      <c r="N157" s="319"/>
      <c r="O157" s="319"/>
      <c r="P157" s="319">
        <f t="shared" si="59"/>
        <v>16637</v>
      </c>
      <c r="Q157" s="16"/>
      <c r="R157" s="146">
        <f t="shared" si="60"/>
        <v>16637</v>
      </c>
    </row>
    <row r="158" spans="1:18" ht="24">
      <c r="A158" s="166"/>
      <c r="B158" s="244"/>
      <c r="C158" s="166" t="s">
        <v>183</v>
      </c>
      <c r="D158" s="163" t="s">
        <v>175</v>
      </c>
      <c r="E158" s="206">
        <v>2990</v>
      </c>
      <c r="F158" s="206">
        <v>3395</v>
      </c>
      <c r="G158" s="159">
        <v>0</v>
      </c>
      <c r="H158" s="194">
        <f t="shared" si="56"/>
        <v>3395</v>
      </c>
      <c r="I158" s="159"/>
      <c r="J158" s="194">
        <f t="shared" si="57"/>
        <v>3395</v>
      </c>
      <c r="K158" s="16"/>
      <c r="L158" s="319">
        <f t="shared" si="58"/>
        <v>3395</v>
      </c>
      <c r="M158" s="319"/>
      <c r="N158" s="319"/>
      <c r="O158" s="319"/>
      <c r="P158" s="319">
        <f t="shared" si="59"/>
        <v>3395</v>
      </c>
      <c r="Q158" s="16">
        <v>-2020</v>
      </c>
      <c r="R158" s="146">
        <f t="shared" si="60"/>
        <v>1375</v>
      </c>
    </row>
    <row r="159" spans="1:18" ht="12.75">
      <c r="A159" s="166"/>
      <c r="B159" s="244"/>
      <c r="C159" s="166">
        <v>4210</v>
      </c>
      <c r="D159" s="163" t="s">
        <v>132</v>
      </c>
      <c r="E159" s="202">
        <v>19020</v>
      </c>
      <c r="F159" s="202">
        <v>19591</v>
      </c>
      <c r="G159" s="159">
        <v>0</v>
      </c>
      <c r="H159" s="194">
        <f t="shared" si="56"/>
        <v>19591</v>
      </c>
      <c r="I159" s="159"/>
      <c r="J159" s="194">
        <f t="shared" si="57"/>
        <v>19591</v>
      </c>
      <c r="K159" s="16"/>
      <c r="L159" s="319">
        <f t="shared" si="58"/>
        <v>19591</v>
      </c>
      <c r="M159" s="319"/>
      <c r="N159" s="319"/>
      <c r="O159" s="319"/>
      <c r="P159" s="319">
        <f t="shared" si="59"/>
        <v>19591</v>
      </c>
      <c r="Q159" s="16">
        <v>1500</v>
      </c>
      <c r="R159" s="146">
        <f t="shared" si="60"/>
        <v>21091</v>
      </c>
    </row>
    <row r="160" spans="1:18" ht="12.75">
      <c r="A160" s="166"/>
      <c r="B160" s="244"/>
      <c r="C160" s="166">
        <v>4240</v>
      </c>
      <c r="D160" s="167" t="s">
        <v>176</v>
      </c>
      <c r="E160" s="207">
        <v>2949</v>
      </c>
      <c r="F160" s="207">
        <v>3038</v>
      </c>
      <c r="G160" s="159">
        <v>0</v>
      </c>
      <c r="H160" s="194">
        <f t="shared" si="56"/>
        <v>3038</v>
      </c>
      <c r="I160" s="159"/>
      <c r="J160" s="194">
        <f t="shared" si="57"/>
        <v>3038</v>
      </c>
      <c r="K160" s="16"/>
      <c r="L160" s="319">
        <f t="shared" si="58"/>
        <v>3038</v>
      </c>
      <c r="M160" s="319">
        <v>1000</v>
      </c>
      <c r="N160" s="319"/>
      <c r="O160" s="319"/>
      <c r="P160" s="319">
        <f t="shared" si="59"/>
        <v>4038</v>
      </c>
      <c r="Q160" s="16"/>
      <c r="R160" s="146">
        <f t="shared" si="60"/>
        <v>4038</v>
      </c>
    </row>
    <row r="161" spans="1:18" ht="12.75">
      <c r="A161" s="166"/>
      <c r="B161" s="244"/>
      <c r="C161" s="166">
        <v>4260</v>
      </c>
      <c r="D161" s="163" t="s">
        <v>154</v>
      </c>
      <c r="E161" s="202">
        <v>33447</v>
      </c>
      <c r="F161" s="202">
        <v>34451</v>
      </c>
      <c r="G161" s="159">
        <v>0</v>
      </c>
      <c r="H161" s="194">
        <f t="shared" si="56"/>
        <v>34451</v>
      </c>
      <c r="I161" s="159"/>
      <c r="J161" s="194">
        <f t="shared" si="57"/>
        <v>34451</v>
      </c>
      <c r="K161" s="16"/>
      <c r="L161" s="319">
        <f t="shared" si="58"/>
        <v>34451</v>
      </c>
      <c r="M161" s="319"/>
      <c r="N161" s="319"/>
      <c r="O161" s="319"/>
      <c r="P161" s="319">
        <f t="shared" si="59"/>
        <v>34451</v>
      </c>
      <c r="Q161" s="16">
        <v>-2000</v>
      </c>
      <c r="R161" s="146">
        <f t="shared" si="60"/>
        <v>32451</v>
      </c>
    </row>
    <row r="162" spans="1:18" ht="12.75">
      <c r="A162" s="166"/>
      <c r="B162" s="244"/>
      <c r="C162" s="166">
        <v>4270</v>
      </c>
      <c r="D162" s="163" t="s">
        <v>133</v>
      </c>
      <c r="E162" s="202">
        <v>5540</v>
      </c>
      <c r="F162" s="202">
        <v>5707</v>
      </c>
      <c r="G162" s="159">
        <v>0</v>
      </c>
      <c r="H162" s="194">
        <f t="shared" si="56"/>
        <v>5707</v>
      </c>
      <c r="I162" s="159"/>
      <c r="J162" s="194">
        <f t="shared" si="57"/>
        <v>5707</v>
      </c>
      <c r="K162" s="16"/>
      <c r="L162" s="319">
        <f t="shared" si="58"/>
        <v>5707</v>
      </c>
      <c r="M162" s="319"/>
      <c r="N162" s="319"/>
      <c r="O162" s="319"/>
      <c r="P162" s="319">
        <f t="shared" si="59"/>
        <v>5707</v>
      </c>
      <c r="Q162" s="16"/>
      <c r="R162" s="146">
        <f t="shared" si="60"/>
        <v>5707</v>
      </c>
    </row>
    <row r="163" spans="1:18" ht="12.75">
      <c r="A163" s="166"/>
      <c r="B163" s="244"/>
      <c r="C163" s="166">
        <v>4280</v>
      </c>
      <c r="D163" s="163" t="s">
        <v>177</v>
      </c>
      <c r="E163" s="202">
        <v>1345</v>
      </c>
      <c r="F163" s="202">
        <v>1385</v>
      </c>
      <c r="G163" s="159">
        <v>0</v>
      </c>
      <c r="H163" s="194">
        <f t="shared" si="56"/>
        <v>1385</v>
      </c>
      <c r="I163" s="159"/>
      <c r="J163" s="194">
        <f t="shared" si="57"/>
        <v>1385</v>
      </c>
      <c r="K163" s="16"/>
      <c r="L163" s="319">
        <f t="shared" si="58"/>
        <v>1385</v>
      </c>
      <c r="M163" s="319"/>
      <c r="N163" s="319"/>
      <c r="O163" s="319"/>
      <c r="P163" s="319">
        <f t="shared" si="59"/>
        <v>1385</v>
      </c>
      <c r="Q163" s="16"/>
      <c r="R163" s="146">
        <f t="shared" si="60"/>
        <v>1385</v>
      </c>
    </row>
    <row r="164" spans="1:18" ht="12.75">
      <c r="A164" s="160"/>
      <c r="B164" s="244"/>
      <c r="C164" s="166">
        <v>4300</v>
      </c>
      <c r="D164" s="163" t="s">
        <v>127</v>
      </c>
      <c r="E164" s="202">
        <v>21750</v>
      </c>
      <c r="F164" s="202">
        <v>22387</v>
      </c>
      <c r="G164" s="159">
        <v>0</v>
      </c>
      <c r="H164" s="194">
        <f t="shared" si="56"/>
        <v>22387</v>
      </c>
      <c r="I164" s="159">
        <v>-1300</v>
      </c>
      <c r="J164" s="194">
        <f t="shared" si="57"/>
        <v>21087</v>
      </c>
      <c r="K164" s="16"/>
      <c r="L164" s="319">
        <f t="shared" si="58"/>
        <v>21087</v>
      </c>
      <c r="M164" s="319"/>
      <c r="N164" s="319"/>
      <c r="O164" s="319"/>
      <c r="P164" s="319">
        <f t="shared" si="59"/>
        <v>21087</v>
      </c>
      <c r="Q164" s="16">
        <v>2520</v>
      </c>
      <c r="R164" s="146">
        <f t="shared" si="60"/>
        <v>23607</v>
      </c>
    </row>
    <row r="165" spans="1:18" ht="12.75">
      <c r="A165" s="160"/>
      <c r="B165" s="244"/>
      <c r="C165" s="166" t="s">
        <v>311</v>
      </c>
      <c r="D165" s="163" t="s">
        <v>363</v>
      </c>
      <c r="E165" s="202"/>
      <c r="F165" s="202"/>
      <c r="G165" s="159"/>
      <c r="H165" s="194"/>
      <c r="I165" s="159">
        <v>1300</v>
      </c>
      <c r="J165" s="194">
        <f t="shared" si="57"/>
        <v>1300</v>
      </c>
      <c r="K165" s="16"/>
      <c r="L165" s="319">
        <f t="shared" si="58"/>
        <v>1300</v>
      </c>
      <c r="M165" s="319"/>
      <c r="N165" s="319"/>
      <c r="O165" s="319"/>
      <c r="P165" s="319">
        <f t="shared" si="59"/>
        <v>1300</v>
      </c>
      <c r="Q165" s="16"/>
      <c r="R165" s="146">
        <f t="shared" si="60"/>
        <v>1300</v>
      </c>
    </row>
    <row r="166" spans="1:18" ht="12.75">
      <c r="A166" s="166"/>
      <c r="B166" s="244"/>
      <c r="C166" s="166">
        <v>4410</v>
      </c>
      <c r="D166" s="163" t="s">
        <v>149</v>
      </c>
      <c r="E166" s="202">
        <v>1746</v>
      </c>
      <c r="F166" s="202">
        <v>1799</v>
      </c>
      <c r="G166" s="159">
        <v>0</v>
      </c>
      <c r="H166" s="194">
        <f t="shared" si="56"/>
        <v>1799</v>
      </c>
      <c r="I166" s="159"/>
      <c r="J166" s="194">
        <f t="shared" si="57"/>
        <v>1799</v>
      </c>
      <c r="K166" s="16"/>
      <c r="L166" s="319">
        <f t="shared" si="58"/>
        <v>1799</v>
      </c>
      <c r="M166" s="319"/>
      <c r="N166" s="319"/>
      <c r="O166" s="319"/>
      <c r="P166" s="319">
        <f t="shared" si="59"/>
        <v>1799</v>
      </c>
      <c r="Q166" s="16"/>
      <c r="R166" s="146">
        <f t="shared" si="60"/>
        <v>1799</v>
      </c>
    </row>
    <row r="167" spans="1:18" ht="12.75">
      <c r="A167" s="166"/>
      <c r="B167" s="244"/>
      <c r="C167" s="166">
        <v>4430</v>
      </c>
      <c r="D167" s="163" t="s">
        <v>144</v>
      </c>
      <c r="E167" s="202">
        <v>1080</v>
      </c>
      <c r="F167" s="202">
        <v>1112</v>
      </c>
      <c r="G167" s="159">
        <v>0</v>
      </c>
      <c r="H167" s="194">
        <f t="shared" si="56"/>
        <v>1112</v>
      </c>
      <c r="I167" s="159"/>
      <c r="J167" s="194">
        <f t="shared" si="57"/>
        <v>1112</v>
      </c>
      <c r="K167" s="16"/>
      <c r="L167" s="319">
        <f t="shared" si="58"/>
        <v>1112</v>
      </c>
      <c r="M167" s="319"/>
      <c r="N167" s="319"/>
      <c r="O167" s="319"/>
      <c r="P167" s="319">
        <f t="shared" si="59"/>
        <v>1112</v>
      </c>
      <c r="Q167" s="16"/>
      <c r="R167" s="146">
        <f t="shared" si="60"/>
        <v>1112</v>
      </c>
    </row>
    <row r="168" spans="1:18" ht="12.75">
      <c r="A168" s="166"/>
      <c r="B168" s="244"/>
      <c r="C168" s="166">
        <v>4440</v>
      </c>
      <c r="D168" s="167" t="s">
        <v>150</v>
      </c>
      <c r="E168" s="207">
        <v>33021</v>
      </c>
      <c r="F168" s="207">
        <v>38123</v>
      </c>
      <c r="G168" s="159">
        <v>0</v>
      </c>
      <c r="H168" s="194">
        <f t="shared" si="56"/>
        <v>38123</v>
      </c>
      <c r="I168" s="159"/>
      <c r="J168" s="194">
        <f t="shared" si="57"/>
        <v>38123</v>
      </c>
      <c r="K168" s="16"/>
      <c r="L168" s="319">
        <f t="shared" si="58"/>
        <v>38123</v>
      </c>
      <c r="M168" s="319"/>
      <c r="N168" s="319"/>
      <c r="O168" s="319"/>
      <c r="P168" s="319">
        <f t="shared" si="59"/>
        <v>38123</v>
      </c>
      <c r="Q168" s="16"/>
      <c r="R168" s="146">
        <f t="shared" si="60"/>
        <v>38123</v>
      </c>
    </row>
    <row r="169" spans="1:18" ht="12.75">
      <c r="A169" s="166"/>
      <c r="B169" s="244" t="s">
        <v>184</v>
      </c>
      <c r="C169" s="166"/>
      <c r="D169" s="163" t="s">
        <v>102</v>
      </c>
      <c r="E169" s="202">
        <f>SUM(E171)</f>
        <v>266847</v>
      </c>
      <c r="F169" s="202">
        <f>SUM(F171)</f>
        <v>263375</v>
      </c>
      <c r="G169" s="159">
        <f>SUM(G170:G171)</f>
        <v>0</v>
      </c>
      <c r="H169" s="194">
        <f t="shared" si="56"/>
        <v>263375</v>
      </c>
      <c r="I169" s="194">
        <f>SUM(I170:I171)</f>
        <v>0</v>
      </c>
      <c r="J169" s="194">
        <f>SUM(H169+I169)</f>
        <v>263375</v>
      </c>
      <c r="K169" s="16"/>
      <c r="L169" s="319">
        <f>SUM(L170:L171)</f>
        <v>263375</v>
      </c>
      <c r="M169" s="319">
        <f>SUM(M170:M171)</f>
        <v>0</v>
      </c>
      <c r="N169" s="319"/>
      <c r="O169" s="319"/>
      <c r="P169" s="319">
        <f>SUM(P170:P171)</f>
        <v>263375</v>
      </c>
      <c r="Q169" s="16"/>
      <c r="R169" s="146">
        <f t="shared" si="60"/>
        <v>263375</v>
      </c>
    </row>
    <row r="170" spans="1:18" ht="12.75">
      <c r="A170" s="166"/>
      <c r="B170" s="244"/>
      <c r="C170" s="166" t="s">
        <v>191</v>
      </c>
      <c r="D170" s="163" t="s">
        <v>132</v>
      </c>
      <c r="E170" s="202"/>
      <c r="F170" s="202">
        <v>0</v>
      </c>
      <c r="G170" s="159">
        <v>4800</v>
      </c>
      <c r="H170" s="194">
        <f>SUM(F170+G170)</f>
        <v>4800</v>
      </c>
      <c r="I170" s="159"/>
      <c r="J170" s="194">
        <f>H170+I170</f>
        <v>4800</v>
      </c>
      <c r="K170" s="16"/>
      <c r="L170" s="319">
        <f aca="true" t="shared" si="61" ref="L170:L175">J170+K170</f>
        <v>4800</v>
      </c>
      <c r="M170" s="319"/>
      <c r="N170" s="319"/>
      <c r="O170" s="319"/>
      <c r="P170" s="319">
        <f>L170+M170</f>
        <v>4800</v>
      </c>
      <c r="Q170" s="16"/>
      <c r="R170" s="146">
        <f t="shared" si="60"/>
        <v>4800</v>
      </c>
    </row>
    <row r="171" spans="1:18" ht="12.75">
      <c r="A171" s="166"/>
      <c r="B171" s="244"/>
      <c r="C171" s="166">
        <v>4300</v>
      </c>
      <c r="D171" s="163" t="s">
        <v>127</v>
      </c>
      <c r="E171" s="193">
        <v>266847</v>
      </c>
      <c r="F171" s="193">
        <v>263375</v>
      </c>
      <c r="G171" s="159">
        <v>-4800</v>
      </c>
      <c r="H171" s="194">
        <f t="shared" si="56"/>
        <v>258575</v>
      </c>
      <c r="I171" s="159"/>
      <c r="J171" s="194">
        <f aca="true" t="shared" si="62" ref="J171:J183">H171+I171</f>
        <v>258575</v>
      </c>
      <c r="K171" s="16"/>
      <c r="L171" s="319">
        <f t="shared" si="61"/>
        <v>258575</v>
      </c>
      <c r="M171" s="319"/>
      <c r="N171" s="319"/>
      <c r="O171" s="319"/>
      <c r="P171" s="319">
        <f>L171+M171</f>
        <v>258575</v>
      </c>
      <c r="Q171" s="16"/>
      <c r="R171" s="146">
        <f t="shared" si="60"/>
        <v>258575</v>
      </c>
    </row>
    <row r="172" spans="1:18" ht="12.75">
      <c r="A172" s="166"/>
      <c r="B172" s="244" t="s">
        <v>185</v>
      </c>
      <c r="C172" s="166"/>
      <c r="D172" s="163" t="s">
        <v>186</v>
      </c>
      <c r="E172" s="202">
        <f>SUM(E173)</f>
        <v>17281</v>
      </c>
      <c r="F172" s="202">
        <f>SUM(F173)</f>
        <v>18996</v>
      </c>
      <c r="G172" s="159"/>
      <c r="H172" s="194">
        <f>SUM(H173)</f>
        <v>18996</v>
      </c>
      <c r="I172" s="159"/>
      <c r="J172" s="194">
        <f t="shared" si="62"/>
        <v>18996</v>
      </c>
      <c r="K172" s="194">
        <f>K173</f>
        <v>0</v>
      </c>
      <c r="L172" s="332">
        <f>L173</f>
        <v>18996</v>
      </c>
      <c r="M172" s="332">
        <f>M173</f>
        <v>0</v>
      </c>
      <c r="N172" s="332"/>
      <c r="O172" s="332"/>
      <c r="P172" s="332">
        <f>P173</f>
        <v>18996</v>
      </c>
      <c r="Q172" s="16"/>
      <c r="R172" s="146">
        <f t="shared" si="60"/>
        <v>18996</v>
      </c>
    </row>
    <row r="173" spans="1:18" ht="12.75">
      <c r="A173" s="166"/>
      <c r="B173" s="244"/>
      <c r="C173" s="166" t="s">
        <v>187</v>
      </c>
      <c r="D173" s="163" t="s">
        <v>188</v>
      </c>
      <c r="E173" s="193">
        <v>17281</v>
      </c>
      <c r="F173" s="193">
        <v>18996</v>
      </c>
      <c r="G173" s="159"/>
      <c r="H173" s="194">
        <f>F173+G173</f>
        <v>18996</v>
      </c>
      <c r="I173" s="159"/>
      <c r="J173" s="194">
        <f t="shared" si="62"/>
        <v>18996</v>
      </c>
      <c r="K173" s="16"/>
      <c r="L173" s="319">
        <f t="shared" si="61"/>
        <v>18996</v>
      </c>
      <c r="M173" s="319"/>
      <c r="N173" s="319"/>
      <c r="O173" s="319"/>
      <c r="P173" s="319">
        <f>L173+M173</f>
        <v>18996</v>
      </c>
      <c r="Q173" s="16"/>
      <c r="R173" s="146">
        <f t="shared" si="60"/>
        <v>18996</v>
      </c>
    </row>
    <row r="174" spans="1:18" ht="12.75">
      <c r="A174" s="166"/>
      <c r="B174" s="244" t="s">
        <v>189</v>
      </c>
      <c r="C174" s="166"/>
      <c r="D174" s="163" t="s">
        <v>16</v>
      </c>
      <c r="E174" s="202">
        <f>SUM(E177:E183)</f>
        <v>24022</v>
      </c>
      <c r="F174" s="202">
        <f>SUM(F177:F183)</f>
        <v>24600</v>
      </c>
      <c r="G174" s="177">
        <f>SUM(G175:G183)</f>
        <v>79700</v>
      </c>
      <c r="H174" s="194">
        <f>SUM(H175:H183)</f>
        <v>104300</v>
      </c>
      <c r="I174" s="159"/>
      <c r="J174" s="194">
        <f t="shared" si="62"/>
        <v>104300</v>
      </c>
      <c r="K174" s="194">
        <f>SUM(K175:K183)</f>
        <v>0</v>
      </c>
      <c r="L174" s="332">
        <f>SUM(L175:L183)</f>
        <v>104300</v>
      </c>
      <c r="M174" s="332">
        <f>SUM(M175:M183)</f>
        <v>6500</v>
      </c>
      <c r="N174" s="332"/>
      <c r="O174" s="332"/>
      <c r="P174" s="332">
        <f>SUM(P175:P183)</f>
        <v>110800</v>
      </c>
      <c r="Q174" s="16">
        <v>9120</v>
      </c>
      <c r="R174" s="146">
        <f>SUM(R175:R183)</f>
        <v>119920</v>
      </c>
    </row>
    <row r="175" spans="1:18" ht="12.75">
      <c r="A175" s="166"/>
      <c r="B175" s="244"/>
      <c r="C175" s="166">
        <v>3020</v>
      </c>
      <c r="D175" s="163" t="s">
        <v>153</v>
      </c>
      <c r="E175" s="202"/>
      <c r="F175" s="202">
        <v>0</v>
      </c>
      <c r="G175" s="159">
        <v>200</v>
      </c>
      <c r="H175" s="194">
        <f>SUM(F175:G175)</f>
        <v>200</v>
      </c>
      <c r="I175" s="159"/>
      <c r="J175" s="194">
        <f t="shared" si="62"/>
        <v>200</v>
      </c>
      <c r="K175" s="16"/>
      <c r="L175" s="319">
        <f t="shared" si="61"/>
        <v>200</v>
      </c>
      <c r="M175" s="319"/>
      <c r="N175" s="319"/>
      <c r="O175" s="319"/>
      <c r="P175" s="319">
        <f>L175+M175</f>
        <v>200</v>
      </c>
      <c r="Q175" s="16"/>
      <c r="R175" s="146">
        <f>P175+Q175</f>
        <v>200</v>
      </c>
    </row>
    <row r="176" spans="1:18" ht="12.75">
      <c r="A176" s="166"/>
      <c r="B176" s="244"/>
      <c r="C176" s="166" t="s">
        <v>205</v>
      </c>
      <c r="D176" s="163" t="s">
        <v>147</v>
      </c>
      <c r="E176" s="202"/>
      <c r="F176" s="202">
        <v>0</v>
      </c>
      <c r="G176" s="177">
        <v>62500</v>
      </c>
      <c r="H176" s="194">
        <f aca="true" t="shared" si="63" ref="H176:H183">SUM(F176:G176)</f>
        <v>62500</v>
      </c>
      <c r="I176" s="159"/>
      <c r="J176" s="194">
        <f t="shared" si="62"/>
        <v>62500</v>
      </c>
      <c r="K176" s="16"/>
      <c r="L176" s="319">
        <f aca="true" t="shared" si="64" ref="L176:L183">J176+K176</f>
        <v>62500</v>
      </c>
      <c r="M176" s="319"/>
      <c r="N176" s="319"/>
      <c r="O176" s="319"/>
      <c r="P176" s="319">
        <f aca="true" t="shared" si="65" ref="P176:P183">L176+M176</f>
        <v>62500</v>
      </c>
      <c r="Q176" s="16"/>
      <c r="R176" s="146">
        <f aca="true" t="shared" si="66" ref="R176:R229">P176+Q176</f>
        <v>62500</v>
      </c>
    </row>
    <row r="177" spans="1:18" ht="12.75">
      <c r="A177" s="166"/>
      <c r="B177" s="244"/>
      <c r="C177" s="166" t="s">
        <v>190</v>
      </c>
      <c r="D177" s="163" t="s">
        <v>142</v>
      </c>
      <c r="E177" s="202">
        <v>50</v>
      </c>
      <c r="F177" s="202">
        <v>50</v>
      </c>
      <c r="G177" s="177">
        <v>10770</v>
      </c>
      <c r="H177" s="194">
        <f t="shared" si="63"/>
        <v>10820</v>
      </c>
      <c r="I177" s="159"/>
      <c r="J177" s="194">
        <f t="shared" si="62"/>
        <v>10820</v>
      </c>
      <c r="K177" s="16"/>
      <c r="L177" s="319">
        <f t="shared" si="64"/>
        <v>10820</v>
      </c>
      <c r="M177" s="319"/>
      <c r="N177" s="319"/>
      <c r="O177" s="319"/>
      <c r="P177" s="319">
        <f t="shared" si="65"/>
        <v>10820</v>
      </c>
      <c r="Q177" s="16"/>
      <c r="R177" s="146">
        <f t="shared" si="66"/>
        <v>10820</v>
      </c>
    </row>
    <row r="178" spans="1:18" ht="12.75">
      <c r="A178" s="166"/>
      <c r="B178" s="244"/>
      <c r="C178" s="166" t="s">
        <v>206</v>
      </c>
      <c r="D178" s="163" t="s">
        <v>143</v>
      </c>
      <c r="E178" s="202"/>
      <c r="F178" s="202">
        <v>0</v>
      </c>
      <c r="G178" s="177">
        <v>1540</v>
      </c>
      <c r="H178" s="194">
        <f t="shared" si="63"/>
        <v>1540</v>
      </c>
      <c r="I178" s="159"/>
      <c r="J178" s="194">
        <f t="shared" si="62"/>
        <v>1540</v>
      </c>
      <c r="K178" s="16"/>
      <c r="L178" s="319">
        <f t="shared" si="64"/>
        <v>1540</v>
      </c>
      <c r="M178" s="319"/>
      <c r="N178" s="319"/>
      <c r="O178" s="319"/>
      <c r="P178" s="319">
        <f t="shared" si="65"/>
        <v>1540</v>
      </c>
      <c r="Q178" s="16"/>
      <c r="R178" s="146">
        <f t="shared" si="66"/>
        <v>1540</v>
      </c>
    </row>
    <row r="179" spans="1:18" ht="12.75">
      <c r="A179" s="166"/>
      <c r="B179" s="244"/>
      <c r="C179" s="166" t="s">
        <v>173</v>
      </c>
      <c r="D179" s="163" t="s">
        <v>174</v>
      </c>
      <c r="E179" s="202"/>
      <c r="F179" s="202"/>
      <c r="G179" s="177"/>
      <c r="H179" s="194"/>
      <c r="I179" s="159"/>
      <c r="J179" s="194"/>
      <c r="K179" s="16"/>
      <c r="L179" s="319"/>
      <c r="M179" s="319">
        <v>800</v>
      </c>
      <c r="N179" s="319"/>
      <c r="O179" s="319"/>
      <c r="P179" s="319">
        <f t="shared" si="65"/>
        <v>800</v>
      </c>
      <c r="Q179" s="16"/>
      <c r="R179" s="146">
        <f t="shared" si="66"/>
        <v>800</v>
      </c>
    </row>
    <row r="180" spans="1:18" ht="12.75">
      <c r="A180" s="166"/>
      <c r="B180" s="244"/>
      <c r="C180" s="166" t="s">
        <v>191</v>
      </c>
      <c r="D180" s="163" t="s">
        <v>132</v>
      </c>
      <c r="E180" s="202">
        <v>3000</v>
      </c>
      <c r="F180" s="202">
        <v>3000</v>
      </c>
      <c r="G180" s="177">
        <v>2000</v>
      </c>
      <c r="H180" s="194">
        <f t="shared" si="63"/>
        <v>5000</v>
      </c>
      <c r="I180" s="159"/>
      <c r="J180" s="194">
        <f t="shared" si="62"/>
        <v>5000</v>
      </c>
      <c r="K180" s="16"/>
      <c r="L180" s="319">
        <f t="shared" si="64"/>
        <v>5000</v>
      </c>
      <c r="M180" s="319"/>
      <c r="N180" s="319"/>
      <c r="O180" s="319"/>
      <c r="P180" s="319">
        <f t="shared" si="65"/>
        <v>5000</v>
      </c>
      <c r="Q180" s="16">
        <v>-400</v>
      </c>
      <c r="R180" s="146">
        <f t="shared" si="66"/>
        <v>4600</v>
      </c>
    </row>
    <row r="181" spans="1:18" ht="12.75">
      <c r="A181" s="160"/>
      <c r="B181" s="244"/>
      <c r="C181" s="166" t="s">
        <v>140</v>
      </c>
      <c r="D181" s="163" t="s">
        <v>127</v>
      </c>
      <c r="E181" s="202">
        <v>1550</v>
      </c>
      <c r="F181" s="202">
        <v>1550</v>
      </c>
      <c r="G181" s="177">
        <v>1000</v>
      </c>
      <c r="H181" s="194">
        <f t="shared" si="63"/>
        <v>2550</v>
      </c>
      <c r="I181" s="159"/>
      <c r="J181" s="194">
        <f t="shared" si="62"/>
        <v>2550</v>
      </c>
      <c r="K181" s="16"/>
      <c r="L181" s="319">
        <f t="shared" si="64"/>
        <v>2550</v>
      </c>
      <c r="M181" s="319">
        <v>-800</v>
      </c>
      <c r="N181" s="319"/>
      <c r="O181" s="319"/>
      <c r="P181" s="319">
        <f t="shared" si="65"/>
        <v>1750</v>
      </c>
      <c r="Q181" s="16">
        <v>9120</v>
      </c>
      <c r="R181" s="146">
        <f t="shared" si="66"/>
        <v>10870</v>
      </c>
    </row>
    <row r="182" spans="1:18" ht="12.75">
      <c r="A182" s="166"/>
      <c r="B182" s="244"/>
      <c r="C182" s="166">
        <v>4410</v>
      </c>
      <c r="D182" s="163" t="s">
        <v>149</v>
      </c>
      <c r="E182" s="159"/>
      <c r="F182" s="159">
        <v>0</v>
      </c>
      <c r="G182" s="177">
        <v>250</v>
      </c>
      <c r="H182" s="194">
        <f t="shared" si="63"/>
        <v>250</v>
      </c>
      <c r="I182" s="159"/>
      <c r="J182" s="194">
        <f t="shared" si="62"/>
        <v>250</v>
      </c>
      <c r="K182" s="16"/>
      <c r="L182" s="319">
        <f t="shared" si="64"/>
        <v>250</v>
      </c>
      <c r="M182" s="319"/>
      <c r="N182" s="319"/>
      <c r="O182" s="319"/>
      <c r="P182" s="319">
        <f t="shared" si="65"/>
        <v>250</v>
      </c>
      <c r="Q182" s="16">
        <v>400</v>
      </c>
      <c r="R182" s="146">
        <f t="shared" si="66"/>
        <v>650</v>
      </c>
    </row>
    <row r="183" spans="1:18" ht="12.75">
      <c r="A183" s="166"/>
      <c r="B183" s="244"/>
      <c r="C183" s="166" t="s">
        <v>192</v>
      </c>
      <c r="D183" s="167" t="s">
        <v>150</v>
      </c>
      <c r="E183" s="207">
        <v>19422</v>
      </c>
      <c r="F183" s="207">
        <v>20000</v>
      </c>
      <c r="G183" s="177">
        <v>1440</v>
      </c>
      <c r="H183" s="194">
        <f t="shared" si="63"/>
        <v>21440</v>
      </c>
      <c r="I183" s="159"/>
      <c r="J183" s="194">
        <f t="shared" si="62"/>
        <v>21440</v>
      </c>
      <c r="K183" s="16"/>
      <c r="L183" s="319">
        <f t="shared" si="64"/>
        <v>21440</v>
      </c>
      <c r="M183" s="319">
        <v>6500</v>
      </c>
      <c r="N183" s="319"/>
      <c r="O183" s="319"/>
      <c r="P183" s="319">
        <f t="shared" si="65"/>
        <v>27940</v>
      </c>
      <c r="Q183" s="16"/>
      <c r="R183" s="146">
        <f t="shared" si="66"/>
        <v>27940</v>
      </c>
    </row>
    <row r="184" spans="1:18" ht="12.75">
      <c r="A184" s="172" t="s">
        <v>193</v>
      </c>
      <c r="B184" s="243"/>
      <c r="C184" s="172"/>
      <c r="D184" s="208" t="s">
        <v>194</v>
      </c>
      <c r="E184" s="192">
        <f>SUM(E185+E191)</f>
        <v>169902</v>
      </c>
      <c r="F184" s="192">
        <f>SUM(F185+F191)</f>
        <v>134200</v>
      </c>
      <c r="G184" s="159">
        <v>0</v>
      </c>
      <c r="H184" s="192">
        <f aca="true" t="shared" si="67" ref="H184:P184">SUM(H185+H191)</f>
        <v>134200</v>
      </c>
      <c r="I184" s="192">
        <f t="shared" si="67"/>
        <v>0</v>
      </c>
      <c r="J184" s="192">
        <f t="shared" si="67"/>
        <v>134200</v>
      </c>
      <c r="K184" s="192">
        <f t="shared" si="67"/>
        <v>0</v>
      </c>
      <c r="L184" s="184">
        <f t="shared" si="67"/>
        <v>134200</v>
      </c>
      <c r="M184" s="184">
        <f t="shared" si="67"/>
        <v>0</v>
      </c>
      <c r="N184" s="184"/>
      <c r="O184" s="184"/>
      <c r="P184" s="184">
        <f t="shared" si="67"/>
        <v>134200</v>
      </c>
      <c r="Q184" s="16"/>
      <c r="R184" s="146">
        <f t="shared" si="66"/>
        <v>134200</v>
      </c>
    </row>
    <row r="185" spans="1:18" ht="12.75">
      <c r="A185" s="160"/>
      <c r="B185" s="245">
        <v>85154</v>
      </c>
      <c r="C185" s="162"/>
      <c r="D185" s="160" t="s">
        <v>195</v>
      </c>
      <c r="E185" s="202">
        <f>SUM(E187:E190)</f>
        <v>94902</v>
      </c>
      <c r="F185" s="202">
        <f>SUM(F187:F190)</f>
        <v>84200</v>
      </c>
      <c r="G185" s="159">
        <v>0</v>
      </c>
      <c r="H185" s="202">
        <f>SUM(H187:H190)</f>
        <v>84200</v>
      </c>
      <c r="I185" s="202">
        <f>SUM(I187:I190)</f>
        <v>0</v>
      </c>
      <c r="J185" s="202">
        <f>SUM(J187:J190)</f>
        <v>84200</v>
      </c>
      <c r="K185" s="202">
        <f>SUM(K187:K190)</f>
        <v>0</v>
      </c>
      <c r="L185" s="205">
        <f>SUM(L187:L190)</f>
        <v>84200</v>
      </c>
      <c r="M185" s="319"/>
      <c r="N185" s="319"/>
      <c r="O185" s="319"/>
      <c r="P185" s="319">
        <f aca="true" t="shared" si="68" ref="P185:P190">L185+M185</f>
        <v>84200</v>
      </c>
      <c r="Q185" s="16"/>
      <c r="R185" s="146">
        <f t="shared" si="66"/>
        <v>84200</v>
      </c>
    </row>
    <row r="186" spans="1:18" ht="12.75">
      <c r="A186" s="160"/>
      <c r="B186" s="245"/>
      <c r="C186" s="166" t="s">
        <v>173</v>
      </c>
      <c r="D186" s="163" t="s">
        <v>174</v>
      </c>
      <c r="E186" s="202"/>
      <c r="F186" s="202"/>
      <c r="G186" s="159"/>
      <c r="H186" s="202"/>
      <c r="I186" s="202"/>
      <c r="J186" s="202"/>
      <c r="K186" s="297"/>
      <c r="L186" s="300"/>
      <c r="M186" s="319">
        <v>2400</v>
      </c>
      <c r="N186" s="319">
        <v>3000</v>
      </c>
      <c r="O186" s="319">
        <v>5400</v>
      </c>
      <c r="P186" s="319">
        <v>5400</v>
      </c>
      <c r="Q186" s="16"/>
      <c r="R186" s="146">
        <f t="shared" si="66"/>
        <v>5400</v>
      </c>
    </row>
    <row r="187" spans="1:18" ht="48">
      <c r="A187" s="166"/>
      <c r="B187" s="244"/>
      <c r="C187" s="166" t="s">
        <v>138</v>
      </c>
      <c r="D187" s="163" t="s">
        <v>139</v>
      </c>
      <c r="E187" s="206">
        <v>0</v>
      </c>
      <c r="F187" s="206">
        <v>2000</v>
      </c>
      <c r="G187" s="159">
        <v>0</v>
      </c>
      <c r="H187" s="206">
        <v>2000</v>
      </c>
      <c r="I187" s="159"/>
      <c r="J187" s="194">
        <f>H187+I187</f>
        <v>2000</v>
      </c>
      <c r="K187" s="16"/>
      <c r="L187" s="319">
        <f>J187+K187</f>
        <v>2000</v>
      </c>
      <c r="M187" s="319"/>
      <c r="N187" s="319"/>
      <c r="O187" s="319"/>
      <c r="P187" s="319">
        <f t="shared" si="68"/>
        <v>2000</v>
      </c>
      <c r="Q187" s="16"/>
      <c r="R187" s="146">
        <f t="shared" si="66"/>
        <v>2000</v>
      </c>
    </row>
    <row r="188" spans="1:18" ht="12.75">
      <c r="A188" s="166"/>
      <c r="B188" s="244"/>
      <c r="C188" s="166" t="s">
        <v>191</v>
      </c>
      <c r="D188" s="163" t="s">
        <v>132</v>
      </c>
      <c r="E188" s="202">
        <v>32922</v>
      </c>
      <c r="F188" s="202">
        <v>30000</v>
      </c>
      <c r="G188" s="159">
        <v>0</v>
      </c>
      <c r="H188" s="202">
        <v>30000</v>
      </c>
      <c r="I188" s="159"/>
      <c r="J188" s="194">
        <f>H188+I188</f>
        <v>30000</v>
      </c>
      <c r="K188" s="16"/>
      <c r="L188" s="319">
        <f>J188+K188</f>
        <v>30000</v>
      </c>
      <c r="M188" s="319"/>
      <c r="N188" s="319"/>
      <c r="O188" s="319"/>
      <c r="P188" s="319">
        <f t="shared" si="68"/>
        <v>30000</v>
      </c>
      <c r="Q188" s="16"/>
      <c r="R188" s="146">
        <f t="shared" si="66"/>
        <v>30000</v>
      </c>
    </row>
    <row r="189" spans="1:18" ht="12.75">
      <c r="A189" s="166"/>
      <c r="B189" s="244"/>
      <c r="C189" s="166" t="s">
        <v>140</v>
      </c>
      <c r="D189" s="163" t="s">
        <v>127</v>
      </c>
      <c r="E189" s="202">
        <v>61180</v>
      </c>
      <c r="F189" s="202">
        <v>51200</v>
      </c>
      <c r="G189" s="159">
        <v>0</v>
      </c>
      <c r="H189" s="202">
        <v>51200</v>
      </c>
      <c r="I189" s="159"/>
      <c r="J189" s="194">
        <f>H189+I189</f>
        <v>51200</v>
      </c>
      <c r="K189" s="16"/>
      <c r="L189" s="319">
        <f>J189+K189</f>
        <v>51200</v>
      </c>
      <c r="M189" s="319">
        <v>-2400</v>
      </c>
      <c r="N189" s="319">
        <v>-3000</v>
      </c>
      <c r="O189" s="319"/>
      <c r="P189" s="319">
        <v>45800</v>
      </c>
      <c r="Q189" s="16"/>
      <c r="R189" s="146">
        <f t="shared" si="66"/>
        <v>45800</v>
      </c>
    </row>
    <row r="190" spans="1:18" ht="12.75">
      <c r="A190" s="166"/>
      <c r="B190" s="244"/>
      <c r="C190" s="166" t="s">
        <v>196</v>
      </c>
      <c r="D190" s="163" t="s">
        <v>149</v>
      </c>
      <c r="E190" s="202">
        <v>800</v>
      </c>
      <c r="F190" s="202">
        <v>1000</v>
      </c>
      <c r="G190" s="159">
        <v>0</v>
      </c>
      <c r="H190" s="202">
        <v>1000</v>
      </c>
      <c r="I190" s="159"/>
      <c r="J190" s="194">
        <f>H190+I190</f>
        <v>1000</v>
      </c>
      <c r="K190" s="16"/>
      <c r="L190" s="319">
        <f>J190+K190</f>
        <v>1000</v>
      </c>
      <c r="M190" s="319"/>
      <c r="N190" s="319"/>
      <c r="O190" s="319"/>
      <c r="P190" s="319">
        <f t="shared" si="68"/>
        <v>1000</v>
      </c>
      <c r="Q190" s="16"/>
      <c r="R190" s="146">
        <f t="shared" si="66"/>
        <v>1000</v>
      </c>
    </row>
    <row r="191" spans="1:18" ht="12.75">
      <c r="A191" s="166"/>
      <c r="B191" s="244" t="s">
        <v>197</v>
      </c>
      <c r="C191" s="166"/>
      <c r="D191" s="163" t="s">
        <v>16</v>
      </c>
      <c r="E191" s="202">
        <f>SUM(E193:E193)</f>
        <v>75000</v>
      </c>
      <c r="F191" s="202">
        <f>SUM(F193:F193)</f>
        <v>50000</v>
      </c>
      <c r="G191" s="159">
        <v>0</v>
      </c>
      <c r="H191" s="202">
        <f>H192+H193</f>
        <v>50000</v>
      </c>
      <c r="I191" s="202">
        <f>I192+I193</f>
        <v>0</v>
      </c>
      <c r="J191" s="202">
        <f>J192+J193</f>
        <v>50000</v>
      </c>
      <c r="K191" s="202">
        <f>K192+K193</f>
        <v>0</v>
      </c>
      <c r="L191" s="205">
        <f>SUM(L192:L193)</f>
        <v>50000</v>
      </c>
      <c r="M191" s="205">
        <f>SUM(M192:M193)</f>
        <v>0</v>
      </c>
      <c r="N191" s="205"/>
      <c r="O191" s="205"/>
      <c r="P191" s="205">
        <f>SUM(P192:P193)</f>
        <v>50000</v>
      </c>
      <c r="Q191" s="16"/>
      <c r="R191" s="146">
        <f t="shared" si="66"/>
        <v>50000</v>
      </c>
    </row>
    <row r="192" spans="1:18" ht="12.75">
      <c r="A192" s="166"/>
      <c r="B192" s="244"/>
      <c r="C192" s="166" t="s">
        <v>191</v>
      </c>
      <c r="D192" s="163" t="s">
        <v>132</v>
      </c>
      <c r="E192" s="202"/>
      <c r="F192" s="202"/>
      <c r="G192" s="159"/>
      <c r="H192" s="202">
        <v>0</v>
      </c>
      <c r="I192" s="159">
        <v>25000</v>
      </c>
      <c r="J192" s="194">
        <f>H192+I192</f>
        <v>25000</v>
      </c>
      <c r="K192" s="16"/>
      <c r="L192" s="319">
        <f>J192+K192</f>
        <v>25000</v>
      </c>
      <c r="M192" s="319"/>
      <c r="N192" s="319"/>
      <c r="O192" s="319"/>
      <c r="P192" s="319">
        <f>L192+M192</f>
        <v>25000</v>
      </c>
      <c r="Q192" s="16"/>
      <c r="R192" s="146">
        <f t="shared" si="66"/>
        <v>25000</v>
      </c>
    </row>
    <row r="193" spans="1:18" ht="12.75">
      <c r="A193" s="166"/>
      <c r="B193" s="244"/>
      <c r="C193" s="166" t="s">
        <v>198</v>
      </c>
      <c r="D193" s="163" t="s">
        <v>199</v>
      </c>
      <c r="E193" s="202">
        <v>75000</v>
      </c>
      <c r="F193" s="202">
        <v>50000</v>
      </c>
      <c r="G193" s="159">
        <v>0</v>
      </c>
      <c r="H193" s="202">
        <v>50000</v>
      </c>
      <c r="I193" s="159">
        <v>-25000</v>
      </c>
      <c r="J193" s="194">
        <f>H193+I193</f>
        <v>25000</v>
      </c>
      <c r="K193" s="16"/>
      <c r="L193" s="319">
        <f>J193+K193</f>
        <v>25000</v>
      </c>
      <c r="M193" s="319"/>
      <c r="N193" s="319"/>
      <c r="O193" s="319"/>
      <c r="P193" s="319">
        <f>L193+M193</f>
        <v>25000</v>
      </c>
      <c r="Q193" s="16"/>
      <c r="R193" s="146">
        <f t="shared" si="66"/>
        <v>25000</v>
      </c>
    </row>
    <row r="194" spans="1:18" ht="12.75">
      <c r="A194" s="172" t="s">
        <v>200</v>
      </c>
      <c r="B194" s="243"/>
      <c r="C194" s="172"/>
      <c r="D194" s="157" t="s">
        <v>103</v>
      </c>
      <c r="E194" s="209" t="e">
        <f>SUM(E195+E202+E204+E206+#REF!+E209+E224+#REF!+E227)</f>
        <v>#REF!</v>
      </c>
      <c r="F194" s="209">
        <f>SUM(F195+F202+F204+F206+F209+F224+F227)</f>
        <v>1204302</v>
      </c>
      <c r="G194" s="159">
        <v>0</v>
      </c>
      <c r="H194" s="209">
        <f aca="true" t="shared" si="69" ref="H194:P194">SUM(H195+H202+H204+H206+H209+H224+H227)</f>
        <v>1204302</v>
      </c>
      <c r="I194" s="209">
        <f t="shared" si="69"/>
        <v>10014</v>
      </c>
      <c r="J194" s="209">
        <f t="shared" si="69"/>
        <v>1214316</v>
      </c>
      <c r="K194" s="209">
        <f t="shared" si="69"/>
        <v>0</v>
      </c>
      <c r="L194" s="334">
        <f t="shared" si="69"/>
        <v>1214316</v>
      </c>
      <c r="M194" s="334">
        <f t="shared" si="69"/>
        <v>54200</v>
      </c>
      <c r="N194" s="334"/>
      <c r="O194" s="334"/>
      <c r="P194" s="334">
        <f t="shared" si="69"/>
        <v>1268516</v>
      </c>
      <c r="Q194" s="16"/>
      <c r="R194" s="146">
        <f t="shared" si="66"/>
        <v>1268516</v>
      </c>
    </row>
    <row r="195" spans="1:18" ht="24">
      <c r="A195" s="166"/>
      <c r="B195" s="244" t="s">
        <v>201</v>
      </c>
      <c r="C195" s="166"/>
      <c r="D195" s="167" t="s">
        <v>202</v>
      </c>
      <c r="E195" s="206">
        <f>SUM(E196:E201)</f>
        <v>357346</v>
      </c>
      <c r="F195" s="206">
        <f>SUM(F196:F201)</f>
        <v>716000</v>
      </c>
      <c r="G195" s="159">
        <v>0</v>
      </c>
      <c r="H195" s="206">
        <f aca="true" t="shared" si="70" ref="H195:P195">SUM(H196:H201)</f>
        <v>716000</v>
      </c>
      <c r="I195" s="206">
        <f t="shared" si="70"/>
        <v>0</v>
      </c>
      <c r="J195" s="206">
        <f t="shared" si="70"/>
        <v>716000</v>
      </c>
      <c r="K195" s="206">
        <f t="shared" si="70"/>
        <v>0</v>
      </c>
      <c r="L195" s="205">
        <f t="shared" si="70"/>
        <v>716000</v>
      </c>
      <c r="M195" s="205">
        <f t="shared" si="70"/>
        <v>0</v>
      </c>
      <c r="N195" s="205"/>
      <c r="O195" s="205"/>
      <c r="P195" s="205">
        <f t="shared" si="70"/>
        <v>716000</v>
      </c>
      <c r="Q195" s="16"/>
      <c r="R195" s="146">
        <f t="shared" si="66"/>
        <v>716000</v>
      </c>
    </row>
    <row r="196" spans="1:18" ht="12.75">
      <c r="A196" s="166"/>
      <c r="B196" s="244"/>
      <c r="C196" s="166" t="s">
        <v>203</v>
      </c>
      <c r="D196" s="163" t="s">
        <v>204</v>
      </c>
      <c r="E196" s="202">
        <v>338544</v>
      </c>
      <c r="F196" s="202">
        <v>691680</v>
      </c>
      <c r="G196" s="159">
        <v>0</v>
      </c>
      <c r="H196" s="202">
        <v>691680</v>
      </c>
      <c r="I196" s="159"/>
      <c r="J196" s="194">
        <f aca="true" t="shared" si="71" ref="J196:J201">H196+I196</f>
        <v>691680</v>
      </c>
      <c r="K196" s="16"/>
      <c r="L196" s="319">
        <f aca="true" t="shared" si="72" ref="L196:L201">J196+K196</f>
        <v>691680</v>
      </c>
      <c r="M196" s="319"/>
      <c r="N196" s="319"/>
      <c r="O196" s="319"/>
      <c r="P196" s="319">
        <f aca="true" t="shared" si="73" ref="P196:P201">L196+M196</f>
        <v>691680</v>
      </c>
      <c r="Q196" s="16"/>
      <c r="R196" s="146">
        <f t="shared" si="66"/>
        <v>691680</v>
      </c>
    </row>
    <row r="197" spans="1:18" ht="12.75">
      <c r="A197" s="166"/>
      <c r="B197" s="244"/>
      <c r="C197" s="166" t="s">
        <v>205</v>
      </c>
      <c r="D197" s="163" t="s">
        <v>147</v>
      </c>
      <c r="E197" s="202">
        <v>5325</v>
      </c>
      <c r="F197" s="202">
        <v>8665</v>
      </c>
      <c r="G197" s="159">
        <v>0</v>
      </c>
      <c r="H197" s="202">
        <v>8665</v>
      </c>
      <c r="I197" s="159"/>
      <c r="J197" s="194">
        <f t="shared" si="71"/>
        <v>8665</v>
      </c>
      <c r="K197" s="16"/>
      <c r="L197" s="319">
        <f t="shared" si="72"/>
        <v>8665</v>
      </c>
      <c r="M197" s="319"/>
      <c r="N197" s="319"/>
      <c r="O197" s="319"/>
      <c r="P197" s="319">
        <f t="shared" si="73"/>
        <v>8665</v>
      </c>
      <c r="Q197" s="16"/>
      <c r="R197" s="146">
        <f t="shared" si="66"/>
        <v>8665</v>
      </c>
    </row>
    <row r="198" spans="1:18" ht="12.75">
      <c r="A198" s="166"/>
      <c r="B198" s="244"/>
      <c r="C198" s="166" t="s">
        <v>190</v>
      </c>
      <c r="D198" s="163" t="s">
        <v>142</v>
      </c>
      <c r="E198" s="202">
        <v>10968</v>
      </c>
      <c r="F198" s="202">
        <v>11576</v>
      </c>
      <c r="G198" s="159">
        <v>0</v>
      </c>
      <c r="H198" s="202">
        <v>11576</v>
      </c>
      <c r="I198" s="159"/>
      <c r="J198" s="194">
        <f t="shared" si="71"/>
        <v>11576</v>
      </c>
      <c r="K198" s="16"/>
      <c r="L198" s="319">
        <f t="shared" si="72"/>
        <v>11576</v>
      </c>
      <c r="M198" s="319"/>
      <c r="N198" s="319"/>
      <c r="O198" s="319"/>
      <c r="P198" s="319">
        <f t="shared" si="73"/>
        <v>11576</v>
      </c>
      <c r="Q198" s="16"/>
      <c r="R198" s="146">
        <f t="shared" si="66"/>
        <v>11576</v>
      </c>
    </row>
    <row r="199" spans="1:18" ht="12.75">
      <c r="A199" s="166"/>
      <c r="B199" s="244"/>
      <c r="C199" s="166" t="s">
        <v>206</v>
      </c>
      <c r="D199" s="163" t="s">
        <v>143</v>
      </c>
      <c r="E199" s="202">
        <v>131</v>
      </c>
      <c r="F199" s="202">
        <v>213</v>
      </c>
      <c r="G199" s="159">
        <v>0</v>
      </c>
      <c r="H199" s="202">
        <v>213</v>
      </c>
      <c r="I199" s="159"/>
      <c r="J199" s="194">
        <f t="shared" si="71"/>
        <v>213</v>
      </c>
      <c r="K199" s="16"/>
      <c r="L199" s="319">
        <f t="shared" si="72"/>
        <v>213</v>
      </c>
      <c r="M199" s="319"/>
      <c r="N199" s="319"/>
      <c r="O199" s="319"/>
      <c r="P199" s="319">
        <f t="shared" si="73"/>
        <v>213</v>
      </c>
      <c r="Q199" s="16"/>
      <c r="R199" s="146">
        <f t="shared" si="66"/>
        <v>213</v>
      </c>
    </row>
    <row r="200" spans="1:18" ht="12.75">
      <c r="A200" s="166"/>
      <c r="B200" s="244"/>
      <c r="C200" s="166" t="s">
        <v>191</v>
      </c>
      <c r="D200" s="163" t="s">
        <v>132</v>
      </c>
      <c r="E200" s="202">
        <v>964</v>
      </c>
      <c r="F200" s="202">
        <v>2410</v>
      </c>
      <c r="G200" s="159">
        <v>0</v>
      </c>
      <c r="H200" s="202">
        <v>2410</v>
      </c>
      <c r="I200" s="159"/>
      <c r="J200" s="194">
        <f t="shared" si="71"/>
        <v>2410</v>
      </c>
      <c r="K200" s="16"/>
      <c r="L200" s="319">
        <f t="shared" si="72"/>
        <v>2410</v>
      </c>
      <c r="M200" s="319"/>
      <c r="N200" s="319"/>
      <c r="O200" s="319"/>
      <c r="P200" s="319">
        <f t="shared" si="73"/>
        <v>2410</v>
      </c>
      <c r="Q200" s="16"/>
      <c r="R200" s="146">
        <f t="shared" si="66"/>
        <v>2410</v>
      </c>
    </row>
    <row r="201" spans="1:18" ht="12.75">
      <c r="A201" s="166"/>
      <c r="B201" s="244"/>
      <c r="C201" s="166" t="s">
        <v>140</v>
      </c>
      <c r="D201" s="163" t="s">
        <v>127</v>
      </c>
      <c r="E201" s="202">
        <v>1414</v>
      </c>
      <c r="F201" s="202">
        <v>1456</v>
      </c>
      <c r="G201" s="159">
        <v>0</v>
      </c>
      <c r="H201" s="202">
        <v>1456</v>
      </c>
      <c r="I201" s="159"/>
      <c r="J201" s="194">
        <f t="shared" si="71"/>
        <v>1456</v>
      </c>
      <c r="K201" s="16"/>
      <c r="L201" s="319">
        <f t="shared" si="72"/>
        <v>1456</v>
      </c>
      <c r="M201" s="319"/>
      <c r="N201" s="319"/>
      <c r="O201" s="319"/>
      <c r="P201" s="319">
        <f t="shared" si="73"/>
        <v>1456</v>
      </c>
      <c r="Q201" s="16"/>
      <c r="R201" s="146">
        <f t="shared" si="66"/>
        <v>1456</v>
      </c>
    </row>
    <row r="202" spans="1:18" ht="36">
      <c r="A202" s="166"/>
      <c r="B202" s="244" t="s">
        <v>207</v>
      </c>
      <c r="C202" s="166"/>
      <c r="D202" s="163" t="s">
        <v>105</v>
      </c>
      <c r="E202" s="195">
        <v>6900</v>
      </c>
      <c r="F202" s="195">
        <f>SUM(F203)</f>
        <v>6500</v>
      </c>
      <c r="G202" s="159">
        <v>0</v>
      </c>
      <c r="H202" s="195">
        <f aca="true" t="shared" si="74" ref="H202:P202">SUM(H203)</f>
        <v>6500</v>
      </c>
      <c r="I202" s="195">
        <f t="shared" si="74"/>
        <v>0</v>
      </c>
      <c r="J202" s="195">
        <f t="shared" si="74"/>
        <v>6500</v>
      </c>
      <c r="K202" s="195">
        <f t="shared" si="74"/>
        <v>0</v>
      </c>
      <c r="L202" s="181">
        <f t="shared" si="74"/>
        <v>6500</v>
      </c>
      <c r="M202" s="181">
        <f t="shared" si="74"/>
        <v>0</v>
      </c>
      <c r="N202" s="181"/>
      <c r="O202" s="181"/>
      <c r="P202" s="181">
        <f t="shared" si="74"/>
        <v>6500</v>
      </c>
      <c r="Q202" s="16"/>
      <c r="R202" s="146">
        <f t="shared" si="66"/>
        <v>6500</v>
      </c>
    </row>
    <row r="203" spans="1:18" ht="12.75">
      <c r="A203" s="166"/>
      <c r="B203" s="244"/>
      <c r="C203" s="166">
        <v>4130</v>
      </c>
      <c r="D203" s="163" t="s">
        <v>208</v>
      </c>
      <c r="E203" s="193">
        <v>6900</v>
      </c>
      <c r="F203" s="193">
        <v>6500</v>
      </c>
      <c r="G203" s="159">
        <v>0</v>
      </c>
      <c r="H203" s="193">
        <v>6500</v>
      </c>
      <c r="I203" s="159"/>
      <c r="J203" s="194">
        <f>H203+I203</f>
        <v>6500</v>
      </c>
      <c r="K203" s="16"/>
      <c r="L203" s="319">
        <f>J203+K203</f>
        <v>6500</v>
      </c>
      <c r="M203" s="319"/>
      <c r="N203" s="319"/>
      <c r="O203" s="319"/>
      <c r="P203" s="319">
        <f>L203+M203</f>
        <v>6500</v>
      </c>
      <c r="Q203" s="16"/>
      <c r="R203" s="146">
        <f t="shared" si="66"/>
        <v>6500</v>
      </c>
    </row>
    <row r="204" spans="1:18" ht="24">
      <c r="A204" s="166"/>
      <c r="B204" s="244" t="s">
        <v>209</v>
      </c>
      <c r="C204" s="166"/>
      <c r="D204" s="163" t="s">
        <v>210</v>
      </c>
      <c r="E204" s="195" t="e">
        <f>SUM(E205+#REF!)</f>
        <v>#REF!</v>
      </c>
      <c r="F204" s="195">
        <f>SUM(F205:F205)</f>
        <v>96840</v>
      </c>
      <c r="G204" s="159">
        <v>0</v>
      </c>
      <c r="H204" s="195">
        <f>SUM(H205:H205)</f>
        <v>96840</v>
      </c>
      <c r="I204" s="195">
        <f>SUM(I205:I205)</f>
        <v>1650</v>
      </c>
      <c r="J204" s="195">
        <f>SUM(J205:J205)</f>
        <v>98490</v>
      </c>
      <c r="K204" s="195">
        <f>SUM(K205:K205)</f>
        <v>0</v>
      </c>
      <c r="L204" s="181">
        <f>SUM(L205:L205)</f>
        <v>98490</v>
      </c>
      <c r="M204" s="181">
        <f>M205</f>
        <v>69200</v>
      </c>
      <c r="N204" s="181"/>
      <c r="O204" s="181"/>
      <c r="P204" s="181">
        <f>SUM(P205:P205)</f>
        <v>167690</v>
      </c>
      <c r="Q204" s="16"/>
      <c r="R204" s="146">
        <f t="shared" si="66"/>
        <v>167690</v>
      </c>
    </row>
    <row r="205" spans="1:18" ht="12.75">
      <c r="A205" s="166"/>
      <c r="B205" s="244"/>
      <c r="C205" s="166">
        <v>3110</v>
      </c>
      <c r="D205" s="163" t="s">
        <v>204</v>
      </c>
      <c r="E205" s="193">
        <v>95634</v>
      </c>
      <c r="F205" s="193">
        <v>96840</v>
      </c>
      <c r="G205" s="159">
        <v>0</v>
      </c>
      <c r="H205" s="193">
        <v>96840</v>
      </c>
      <c r="I205" s="159">
        <v>1650</v>
      </c>
      <c r="J205" s="194">
        <f>H205+I205</f>
        <v>98490</v>
      </c>
      <c r="K205" s="16"/>
      <c r="L205" s="319">
        <f>J205+K205</f>
        <v>98490</v>
      </c>
      <c r="M205" s="319">
        <v>69200</v>
      </c>
      <c r="N205" s="319"/>
      <c r="O205" s="319"/>
      <c r="P205" s="319">
        <f>L205+M205</f>
        <v>167690</v>
      </c>
      <c r="Q205" s="16"/>
      <c r="R205" s="146">
        <f t="shared" si="66"/>
        <v>167690</v>
      </c>
    </row>
    <row r="206" spans="1:18" ht="12.75">
      <c r="A206" s="166"/>
      <c r="B206" s="244" t="s">
        <v>211</v>
      </c>
      <c r="C206" s="166"/>
      <c r="D206" s="163" t="s">
        <v>212</v>
      </c>
      <c r="E206" s="202">
        <f>SUM(E207)</f>
        <v>135990</v>
      </c>
      <c r="F206" s="193">
        <f>SUM(F207:F208)</f>
        <v>140070</v>
      </c>
      <c r="G206" s="159">
        <v>0</v>
      </c>
      <c r="H206" s="193">
        <f aca="true" t="shared" si="75" ref="H206:P206">SUM(H207:H208)</f>
        <v>138670</v>
      </c>
      <c r="I206" s="193">
        <f t="shared" si="75"/>
        <v>0</v>
      </c>
      <c r="J206" s="193">
        <f t="shared" si="75"/>
        <v>138670</v>
      </c>
      <c r="K206" s="193">
        <f t="shared" si="75"/>
        <v>0</v>
      </c>
      <c r="L206" s="181">
        <f t="shared" si="75"/>
        <v>138670</v>
      </c>
      <c r="M206" s="181">
        <f t="shared" si="75"/>
        <v>-27720</v>
      </c>
      <c r="N206" s="181"/>
      <c r="O206" s="181"/>
      <c r="P206" s="181">
        <f t="shared" si="75"/>
        <v>110950</v>
      </c>
      <c r="Q206" s="16"/>
      <c r="R206" s="146">
        <f t="shared" si="66"/>
        <v>110950</v>
      </c>
    </row>
    <row r="207" spans="1:18" ht="12.75">
      <c r="A207" s="166"/>
      <c r="B207" s="244"/>
      <c r="C207" s="166" t="s">
        <v>203</v>
      </c>
      <c r="D207" s="163" t="s">
        <v>204</v>
      </c>
      <c r="E207" s="202">
        <v>135990</v>
      </c>
      <c r="F207" s="193">
        <v>139500</v>
      </c>
      <c r="G207" s="159">
        <v>-1400</v>
      </c>
      <c r="H207" s="193">
        <f>SUM(F207+G207)</f>
        <v>138100</v>
      </c>
      <c r="I207" s="159"/>
      <c r="J207" s="194">
        <f>H207+I207</f>
        <v>138100</v>
      </c>
      <c r="K207" s="16"/>
      <c r="L207" s="319">
        <f>J207+K207</f>
        <v>138100</v>
      </c>
      <c r="M207" s="319">
        <v>-27720</v>
      </c>
      <c r="N207" s="319"/>
      <c r="O207" s="319"/>
      <c r="P207" s="319">
        <f>L207+M207</f>
        <v>110380</v>
      </c>
      <c r="Q207" s="16"/>
      <c r="R207" s="146">
        <f t="shared" si="66"/>
        <v>110380</v>
      </c>
    </row>
    <row r="208" spans="1:18" ht="12.75">
      <c r="A208" s="166"/>
      <c r="B208" s="244"/>
      <c r="C208" s="166" t="s">
        <v>140</v>
      </c>
      <c r="D208" s="163" t="s">
        <v>127</v>
      </c>
      <c r="E208" s="202">
        <v>0</v>
      </c>
      <c r="F208" s="193">
        <v>570</v>
      </c>
      <c r="G208" s="159">
        <v>0</v>
      </c>
      <c r="H208" s="193">
        <v>570</v>
      </c>
      <c r="I208" s="159"/>
      <c r="J208" s="194">
        <f>H208+I208</f>
        <v>570</v>
      </c>
      <c r="K208" s="16"/>
      <c r="L208" s="319">
        <f>J208+K208</f>
        <v>570</v>
      </c>
      <c r="M208" s="319"/>
      <c r="N208" s="319"/>
      <c r="O208" s="319"/>
      <c r="P208" s="319">
        <f>L208+M208</f>
        <v>570</v>
      </c>
      <c r="Q208" s="16"/>
      <c r="R208" s="146">
        <f t="shared" si="66"/>
        <v>570</v>
      </c>
    </row>
    <row r="209" spans="1:18" ht="12.75">
      <c r="A209" s="166"/>
      <c r="B209" s="244" t="s">
        <v>213</v>
      </c>
      <c r="C209" s="166"/>
      <c r="D209" s="163" t="s">
        <v>108</v>
      </c>
      <c r="E209" s="193">
        <f>SUM(E210:E223)</f>
        <v>173235</v>
      </c>
      <c r="F209" s="193">
        <f>SUM(F210:F223)</f>
        <v>216182</v>
      </c>
      <c r="G209" s="159">
        <v>0</v>
      </c>
      <c r="H209" s="193">
        <f aca="true" t="shared" si="76" ref="H209:P209">SUM(H210:H223)</f>
        <v>216182</v>
      </c>
      <c r="I209" s="193">
        <f t="shared" si="76"/>
        <v>0</v>
      </c>
      <c r="J209" s="193">
        <f t="shared" si="76"/>
        <v>216182</v>
      </c>
      <c r="K209" s="193">
        <f t="shared" si="76"/>
        <v>0</v>
      </c>
      <c r="L209" s="181">
        <f t="shared" si="76"/>
        <v>216182</v>
      </c>
      <c r="M209" s="181">
        <f t="shared" si="76"/>
        <v>0</v>
      </c>
      <c r="N209" s="181"/>
      <c r="O209" s="181"/>
      <c r="P209" s="181">
        <f t="shared" si="76"/>
        <v>216182</v>
      </c>
      <c r="Q209" s="16"/>
      <c r="R209" s="146">
        <f t="shared" si="66"/>
        <v>216182</v>
      </c>
    </row>
    <row r="210" spans="1:18" ht="12.75">
      <c r="A210" s="166"/>
      <c r="B210" s="244"/>
      <c r="C210" s="166">
        <v>3020</v>
      </c>
      <c r="D210" s="163" t="s">
        <v>153</v>
      </c>
      <c r="E210" s="193">
        <v>170</v>
      </c>
      <c r="F210" s="193">
        <v>340</v>
      </c>
      <c r="G210" s="159">
        <v>0</v>
      </c>
      <c r="H210" s="193">
        <v>340</v>
      </c>
      <c r="I210" s="159"/>
      <c r="J210" s="194">
        <f>H210+I210</f>
        <v>340</v>
      </c>
      <c r="K210" s="16"/>
      <c r="L210" s="319">
        <f>J210+K210</f>
        <v>340</v>
      </c>
      <c r="M210" s="319"/>
      <c r="N210" s="319"/>
      <c r="O210" s="319"/>
      <c r="P210" s="319">
        <f>L210+M210</f>
        <v>340</v>
      </c>
      <c r="Q210" s="16"/>
      <c r="R210" s="146">
        <f t="shared" si="66"/>
        <v>340</v>
      </c>
    </row>
    <row r="211" spans="1:18" ht="12.75">
      <c r="A211" s="166"/>
      <c r="B211" s="244"/>
      <c r="C211" s="166">
        <v>4010</v>
      </c>
      <c r="D211" s="163" t="s">
        <v>147</v>
      </c>
      <c r="E211" s="193">
        <v>117850</v>
      </c>
      <c r="F211" s="193">
        <v>151010</v>
      </c>
      <c r="G211" s="159">
        <v>0</v>
      </c>
      <c r="H211" s="193">
        <v>151010</v>
      </c>
      <c r="I211" s="159"/>
      <c r="J211" s="194">
        <f aca="true" t="shared" si="77" ref="J211:J223">H211+I211</f>
        <v>151010</v>
      </c>
      <c r="K211" s="16"/>
      <c r="L211" s="319">
        <f aca="true" t="shared" si="78" ref="L211:L223">J211+K211</f>
        <v>151010</v>
      </c>
      <c r="M211" s="319"/>
      <c r="N211" s="319"/>
      <c r="O211" s="319"/>
      <c r="P211" s="319">
        <f aca="true" t="shared" si="79" ref="P211:P223">L211+M211</f>
        <v>151010</v>
      </c>
      <c r="Q211" s="16"/>
      <c r="R211" s="146">
        <f t="shared" si="66"/>
        <v>151010</v>
      </c>
    </row>
    <row r="212" spans="1:18" ht="12.75">
      <c r="A212" s="166"/>
      <c r="B212" s="244"/>
      <c r="C212" s="166">
        <v>4040</v>
      </c>
      <c r="D212" s="163" t="s">
        <v>148</v>
      </c>
      <c r="E212" s="193">
        <v>6760</v>
      </c>
      <c r="F212" s="193">
        <v>10461</v>
      </c>
      <c r="G212" s="159">
        <v>0</v>
      </c>
      <c r="H212" s="193">
        <v>10461</v>
      </c>
      <c r="I212" s="159"/>
      <c r="J212" s="194">
        <f t="shared" si="77"/>
        <v>10461</v>
      </c>
      <c r="K212" s="16"/>
      <c r="L212" s="319">
        <f t="shared" si="78"/>
        <v>10461</v>
      </c>
      <c r="M212" s="319"/>
      <c r="N212" s="319"/>
      <c r="O212" s="319"/>
      <c r="P212" s="319">
        <f t="shared" si="79"/>
        <v>10461</v>
      </c>
      <c r="Q212" s="16"/>
      <c r="R212" s="146">
        <f t="shared" si="66"/>
        <v>10461</v>
      </c>
    </row>
    <row r="213" spans="1:18" ht="12.75">
      <c r="A213" s="166"/>
      <c r="B213" s="244"/>
      <c r="C213" s="166">
        <v>4110</v>
      </c>
      <c r="D213" s="163" t="s">
        <v>142</v>
      </c>
      <c r="E213" s="193">
        <v>22010</v>
      </c>
      <c r="F213" s="193">
        <v>24406</v>
      </c>
      <c r="G213" s="159">
        <v>0</v>
      </c>
      <c r="H213" s="193">
        <v>24406</v>
      </c>
      <c r="I213" s="159"/>
      <c r="J213" s="194">
        <f t="shared" si="77"/>
        <v>24406</v>
      </c>
      <c r="K213" s="16"/>
      <c r="L213" s="319">
        <f t="shared" si="78"/>
        <v>24406</v>
      </c>
      <c r="M213" s="319"/>
      <c r="N213" s="319"/>
      <c r="O213" s="319"/>
      <c r="P213" s="319">
        <f t="shared" si="79"/>
        <v>24406</v>
      </c>
      <c r="Q213" s="16"/>
      <c r="R213" s="146">
        <f t="shared" si="66"/>
        <v>24406</v>
      </c>
    </row>
    <row r="214" spans="1:18" ht="12.75">
      <c r="A214" s="166"/>
      <c r="B214" s="244"/>
      <c r="C214" s="166">
        <v>4120</v>
      </c>
      <c r="D214" s="163" t="s">
        <v>143</v>
      </c>
      <c r="E214" s="193">
        <v>2965</v>
      </c>
      <c r="F214" s="193">
        <v>3290</v>
      </c>
      <c r="G214" s="159">
        <v>0</v>
      </c>
      <c r="H214" s="193">
        <v>3290</v>
      </c>
      <c r="I214" s="159"/>
      <c r="J214" s="194">
        <f t="shared" si="77"/>
        <v>3290</v>
      </c>
      <c r="K214" s="16"/>
      <c r="L214" s="319">
        <f t="shared" si="78"/>
        <v>3290</v>
      </c>
      <c r="M214" s="319">
        <v>0</v>
      </c>
      <c r="N214" s="319"/>
      <c r="O214" s="319"/>
      <c r="P214" s="319">
        <f t="shared" si="79"/>
        <v>3290</v>
      </c>
      <c r="Q214" s="16"/>
      <c r="R214" s="146">
        <f t="shared" si="66"/>
        <v>3290</v>
      </c>
    </row>
    <row r="215" spans="1:18" ht="12.75">
      <c r="A215" s="166"/>
      <c r="B215" s="244"/>
      <c r="C215" s="166">
        <v>4210</v>
      </c>
      <c r="D215" s="163" t="s">
        <v>132</v>
      </c>
      <c r="E215" s="193">
        <v>5160</v>
      </c>
      <c r="F215" s="193">
        <v>5984</v>
      </c>
      <c r="G215" s="159">
        <v>0</v>
      </c>
      <c r="H215" s="193">
        <v>5984</v>
      </c>
      <c r="I215" s="159"/>
      <c r="J215" s="194">
        <f t="shared" si="77"/>
        <v>5984</v>
      </c>
      <c r="K215" s="16"/>
      <c r="L215" s="319">
        <f t="shared" si="78"/>
        <v>5984</v>
      </c>
      <c r="M215" s="319">
        <v>700</v>
      </c>
      <c r="N215" s="319"/>
      <c r="O215" s="319"/>
      <c r="P215" s="319">
        <f t="shared" si="79"/>
        <v>6684</v>
      </c>
      <c r="Q215" s="16"/>
      <c r="R215" s="146">
        <f t="shared" si="66"/>
        <v>6684</v>
      </c>
    </row>
    <row r="216" spans="1:18" ht="12.75">
      <c r="A216" s="166"/>
      <c r="B216" s="244"/>
      <c r="C216" s="166">
        <v>4260</v>
      </c>
      <c r="D216" s="163" t="s">
        <v>154</v>
      </c>
      <c r="E216" s="193">
        <v>4030</v>
      </c>
      <c r="F216" s="193">
        <v>4151</v>
      </c>
      <c r="G216" s="159">
        <v>0</v>
      </c>
      <c r="H216" s="193">
        <v>4151</v>
      </c>
      <c r="I216" s="159"/>
      <c r="J216" s="194">
        <f t="shared" si="77"/>
        <v>4151</v>
      </c>
      <c r="K216" s="16"/>
      <c r="L216" s="319">
        <f t="shared" si="78"/>
        <v>4151</v>
      </c>
      <c r="M216" s="319"/>
      <c r="N216" s="319"/>
      <c r="O216" s="319"/>
      <c r="P216" s="319">
        <f t="shared" si="79"/>
        <v>4151</v>
      </c>
      <c r="Q216" s="16"/>
      <c r="R216" s="146">
        <f t="shared" si="66"/>
        <v>4151</v>
      </c>
    </row>
    <row r="217" spans="1:18" ht="12.75">
      <c r="A217" s="166"/>
      <c r="B217" s="244"/>
      <c r="C217" s="166" t="s">
        <v>198</v>
      </c>
      <c r="D217" s="163" t="s">
        <v>199</v>
      </c>
      <c r="E217" s="193">
        <v>400</v>
      </c>
      <c r="F217" s="193">
        <v>400</v>
      </c>
      <c r="G217" s="159">
        <v>0</v>
      </c>
      <c r="H217" s="193">
        <v>400</v>
      </c>
      <c r="I217" s="159"/>
      <c r="J217" s="194">
        <f t="shared" si="77"/>
        <v>400</v>
      </c>
      <c r="K217" s="16"/>
      <c r="L217" s="319">
        <f t="shared" si="78"/>
        <v>400</v>
      </c>
      <c r="M217" s="319"/>
      <c r="N217" s="319"/>
      <c r="O217" s="319"/>
      <c r="P217" s="319">
        <f t="shared" si="79"/>
        <v>400</v>
      </c>
      <c r="Q217" s="16"/>
      <c r="R217" s="146">
        <f t="shared" si="66"/>
        <v>400</v>
      </c>
    </row>
    <row r="218" spans="1:18" ht="12.75">
      <c r="A218" s="166"/>
      <c r="B218" s="244"/>
      <c r="C218" s="166" t="s">
        <v>214</v>
      </c>
      <c r="D218" s="163" t="s">
        <v>177</v>
      </c>
      <c r="E218" s="193">
        <v>200</v>
      </c>
      <c r="F218" s="193">
        <v>206</v>
      </c>
      <c r="G218" s="159">
        <v>0</v>
      </c>
      <c r="H218" s="193">
        <v>206</v>
      </c>
      <c r="I218" s="159"/>
      <c r="J218" s="194">
        <f t="shared" si="77"/>
        <v>206</v>
      </c>
      <c r="K218" s="16"/>
      <c r="L218" s="319">
        <f t="shared" si="78"/>
        <v>206</v>
      </c>
      <c r="M218" s="319">
        <v>300</v>
      </c>
      <c r="N218" s="319"/>
      <c r="O218" s="319"/>
      <c r="P218" s="319">
        <f t="shared" si="79"/>
        <v>506</v>
      </c>
      <c r="Q218" s="16"/>
      <c r="R218" s="146">
        <f t="shared" si="66"/>
        <v>506</v>
      </c>
    </row>
    <row r="219" spans="1:18" ht="12.75">
      <c r="A219" s="166"/>
      <c r="B219" s="244"/>
      <c r="C219" s="166">
        <v>4300</v>
      </c>
      <c r="D219" s="163" t="s">
        <v>127</v>
      </c>
      <c r="E219" s="193">
        <v>8286</v>
      </c>
      <c r="F219" s="193">
        <v>10025</v>
      </c>
      <c r="G219" s="159">
        <v>0</v>
      </c>
      <c r="H219" s="193">
        <v>10025</v>
      </c>
      <c r="I219" s="159">
        <v>-720</v>
      </c>
      <c r="J219" s="194">
        <f t="shared" si="77"/>
        <v>9305</v>
      </c>
      <c r="K219" s="16"/>
      <c r="L219" s="319">
        <f t="shared" si="78"/>
        <v>9305</v>
      </c>
      <c r="M219" s="319">
        <v>-1000</v>
      </c>
      <c r="N219" s="319"/>
      <c r="O219" s="319"/>
      <c r="P219" s="319">
        <f t="shared" si="79"/>
        <v>8305</v>
      </c>
      <c r="Q219" s="16"/>
      <c r="R219" s="146">
        <f t="shared" si="66"/>
        <v>8305</v>
      </c>
    </row>
    <row r="220" spans="1:18" ht="12.75">
      <c r="A220" s="166"/>
      <c r="B220" s="244"/>
      <c r="C220" s="166" t="s">
        <v>311</v>
      </c>
      <c r="D220" s="163" t="s">
        <v>363</v>
      </c>
      <c r="E220" s="193"/>
      <c r="F220" s="193"/>
      <c r="G220" s="159"/>
      <c r="H220" s="193"/>
      <c r="I220" s="159">
        <v>720</v>
      </c>
      <c r="J220" s="194">
        <f t="shared" si="77"/>
        <v>720</v>
      </c>
      <c r="K220" s="16"/>
      <c r="L220" s="319">
        <f t="shared" si="78"/>
        <v>720</v>
      </c>
      <c r="M220" s="319"/>
      <c r="N220" s="319"/>
      <c r="O220" s="319"/>
      <c r="P220" s="319">
        <f t="shared" si="79"/>
        <v>720</v>
      </c>
      <c r="Q220" s="16"/>
      <c r="R220" s="146">
        <f t="shared" si="66"/>
        <v>720</v>
      </c>
    </row>
    <row r="221" spans="1:18" ht="12.75">
      <c r="A221" s="166"/>
      <c r="B221" s="244"/>
      <c r="C221" s="166">
        <v>4410</v>
      </c>
      <c r="D221" s="163" t="s">
        <v>149</v>
      </c>
      <c r="E221" s="193">
        <v>1308</v>
      </c>
      <c r="F221" s="193">
        <v>1347</v>
      </c>
      <c r="G221" s="159">
        <v>0</v>
      </c>
      <c r="H221" s="193">
        <v>1347</v>
      </c>
      <c r="I221" s="159"/>
      <c r="J221" s="194">
        <f t="shared" si="77"/>
        <v>1347</v>
      </c>
      <c r="K221" s="16"/>
      <c r="L221" s="319">
        <f t="shared" si="78"/>
        <v>1347</v>
      </c>
      <c r="M221" s="319"/>
      <c r="N221" s="319"/>
      <c r="O221" s="319"/>
      <c r="P221" s="319">
        <f t="shared" si="79"/>
        <v>1347</v>
      </c>
      <c r="Q221" s="16"/>
      <c r="R221" s="146">
        <f t="shared" si="66"/>
        <v>1347</v>
      </c>
    </row>
    <row r="222" spans="1:18" ht="12.75">
      <c r="A222" s="166"/>
      <c r="B222" s="244"/>
      <c r="C222" s="166">
        <v>4430</v>
      </c>
      <c r="D222" s="163" t="s">
        <v>144</v>
      </c>
      <c r="E222" s="193">
        <v>410</v>
      </c>
      <c r="F222" s="193">
        <v>422</v>
      </c>
      <c r="G222" s="159">
        <v>0</v>
      </c>
      <c r="H222" s="193">
        <v>422</v>
      </c>
      <c r="I222" s="159"/>
      <c r="J222" s="194">
        <f t="shared" si="77"/>
        <v>422</v>
      </c>
      <c r="K222" s="16"/>
      <c r="L222" s="319">
        <f t="shared" si="78"/>
        <v>422</v>
      </c>
      <c r="M222" s="319"/>
      <c r="N222" s="319"/>
      <c r="O222" s="319"/>
      <c r="P222" s="319">
        <f t="shared" si="79"/>
        <v>422</v>
      </c>
      <c r="Q222" s="16"/>
      <c r="R222" s="146">
        <f t="shared" si="66"/>
        <v>422</v>
      </c>
    </row>
    <row r="223" spans="1:18" ht="12.75">
      <c r="A223" s="166"/>
      <c r="B223" s="244"/>
      <c r="C223" s="166">
        <v>4440</v>
      </c>
      <c r="D223" s="167" t="s">
        <v>150</v>
      </c>
      <c r="E223" s="198">
        <v>3686</v>
      </c>
      <c r="F223" s="198">
        <v>4140</v>
      </c>
      <c r="G223" s="159">
        <v>0</v>
      </c>
      <c r="H223" s="198">
        <v>4140</v>
      </c>
      <c r="I223" s="159"/>
      <c r="J223" s="217">
        <f t="shared" si="77"/>
        <v>4140</v>
      </c>
      <c r="K223" s="16"/>
      <c r="L223" s="319">
        <f t="shared" si="78"/>
        <v>4140</v>
      </c>
      <c r="M223" s="319"/>
      <c r="N223" s="319"/>
      <c r="O223" s="319"/>
      <c r="P223" s="319">
        <f t="shared" si="79"/>
        <v>4140</v>
      </c>
      <c r="Q223" s="16"/>
      <c r="R223" s="146">
        <f t="shared" si="66"/>
        <v>4140</v>
      </c>
    </row>
    <row r="224" spans="1:18" ht="12.75">
      <c r="A224" s="166"/>
      <c r="B224" s="244" t="s">
        <v>215</v>
      </c>
      <c r="C224" s="166"/>
      <c r="D224" s="167" t="s">
        <v>216</v>
      </c>
      <c r="E224" s="207">
        <f>SUM(E225:E226)</f>
        <v>9135</v>
      </c>
      <c r="F224" s="207">
        <f>SUM(F225:F226)</f>
        <v>9542</v>
      </c>
      <c r="G224" s="159">
        <v>0</v>
      </c>
      <c r="H224" s="207">
        <f aca="true" t="shared" si="80" ref="H224:P224">SUM(H225:H226)</f>
        <v>9542</v>
      </c>
      <c r="I224" s="207">
        <f t="shared" si="80"/>
        <v>0</v>
      </c>
      <c r="J224" s="207">
        <f t="shared" si="80"/>
        <v>9542</v>
      </c>
      <c r="K224" s="207">
        <f t="shared" si="80"/>
        <v>0</v>
      </c>
      <c r="L224" s="205">
        <f t="shared" si="80"/>
        <v>9542</v>
      </c>
      <c r="M224" s="205">
        <f t="shared" si="80"/>
        <v>7720</v>
      </c>
      <c r="N224" s="205"/>
      <c r="O224" s="205"/>
      <c r="P224" s="205">
        <f t="shared" si="80"/>
        <v>17262</v>
      </c>
      <c r="Q224" s="16"/>
      <c r="R224" s="146">
        <f t="shared" si="66"/>
        <v>17262</v>
      </c>
    </row>
    <row r="225" spans="1:18" ht="12.75">
      <c r="A225" s="166"/>
      <c r="B225" s="244"/>
      <c r="C225" s="166">
        <v>4110</v>
      </c>
      <c r="D225" s="163" t="s">
        <v>142</v>
      </c>
      <c r="E225" s="193">
        <v>1167</v>
      </c>
      <c r="F225" s="193">
        <v>1335</v>
      </c>
      <c r="G225" s="159">
        <v>0</v>
      </c>
      <c r="H225" s="193">
        <v>1335</v>
      </c>
      <c r="I225" s="159"/>
      <c r="J225" s="194">
        <f>H225+I225</f>
        <v>1335</v>
      </c>
      <c r="K225" s="16"/>
      <c r="L225" s="319">
        <f>J225+K225</f>
        <v>1335</v>
      </c>
      <c r="M225" s="319">
        <v>1080</v>
      </c>
      <c r="N225" s="319"/>
      <c r="O225" s="319"/>
      <c r="P225" s="319">
        <f>L225+M225</f>
        <v>2415</v>
      </c>
      <c r="Q225" s="16"/>
      <c r="R225" s="146">
        <f t="shared" si="66"/>
        <v>2415</v>
      </c>
    </row>
    <row r="226" spans="1:18" ht="12.75">
      <c r="A226" s="166"/>
      <c r="B226" s="244"/>
      <c r="C226" s="166" t="s">
        <v>173</v>
      </c>
      <c r="D226" s="163" t="s">
        <v>174</v>
      </c>
      <c r="E226" s="193">
        <v>7968</v>
      </c>
      <c r="F226" s="193">
        <v>8207</v>
      </c>
      <c r="G226" s="159">
        <v>0</v>
      </c>
      <c r="H226" s="193">
        <v>8207</v>
      </c>
      <c r="I226" s="159"/>
      <c r="J226" s="194">
        <f>H226+I226</f>
        <v>8207</v>
      </c>
      <c r="K226" s="16"/>
      <c r="L226" s="319">
        <f>J226+K226</f>
        <v>8207</v>
      </c>
      <c r="M226" s="319">
        <v>6640</v>
      </c>
      <c r="N226" s="319"/>
      <c r="O226" s="319"/>
      <c r="P226" s="319">
        <f>L226+M226</f>
        <v>14847</v>
      </c>
      <c r="Q226" s="16"/>
      <c r="R226" s="146">
        <f t="shared" si="66"/>
        <v>14847</v>
      </c>
    </row>
    <row r="227" spans="1:18" ht="12.75">
      <c r="A227" s="166"/>
      <c r="B227" s="244" t="s">
        <v>218</v>
      </c>
      <c r="C227" s="166"/>
      <c r="D227" s="163" t="s">
        <v>16</v>
      </c>
      <c r="E227" s="193">
        <f>SUM(E228:E228)</f>
        <v>24273</v>
      </c>
      <c r="F227" s="193">
        <f aca="true" t="shared" si="81" ref="F227:P227">SUM(F228:F229)</f>
        <v>19168</v>
      </c>
      <c r="G227" s="159">
        <f t="shared" si="81"/>
        <v>1400</v>
      </c>
      <c r="H227" s="193">
        <f t="shared" si="81"/>
        <v>20568</v>
      </c>
      <c r="I227" s="193">
        <f t="shared" si="81"/>
        <v>8364</v>
      </c>
      <c r="J227" s="193">
        <f t="shared" si="81"/>
        <v>28932</v>
      </c>
      <c r="K227" s="193">
        <f t="shared" si="81"/>
        <v>0</v>
      </c>
      <c r="L227" s="181">
        <f t="shared" si="81"/>
        <v>28932</v>
      </c>
      <c r="M227" s="181">
        <f t="shared" si="81"/>
        <v>5000</v>
      </c>
      <c r="N227" s="181"/>
      <c r="O227" s="181"/>
      <c r="P227" s="181">
        <f t="shared" si="81"/>
        <v>33932</v>
      </c>
      <c r="Q227" s="16"/>
      <c r="R227" s="146">
        <f t="shared" si="66"/>
        <v>33932</v>
      </c>
    </row>
    <row r="228" spans="1:18" ht="12.75">
      <c r="A228" s="166"/>
      <c r="B228" s="244"/>
      <c r="C228" s="166">
        <v>3110</v>
      </c>
      <c r="D228" s="163" t="s">
        <v>217</v>
      </c>
      <c r="E228" s="193">
        <v>24273</v>
      </c>
      <c r="F228" s="193">
        <v>19168</v>
      </c>
      <c r="G228" s="159">
        <v>0</v>
      </c>
      <c r="H228" s="193">
        <v>19168</v>
      </c>
      <c r="I228" s="159">
        <v>8364</v>
      </c>
      <c r="J228" s="194">
        <f>H228+I228</f>
        <v>27532</v>
      </c>
      <c r="K228" s="16"/>
      <c r="L228" s="319">
        <f>J228+K228</f>
        <v>27532</v>
      </c>
      <c r="M228" s="319">
        <v>5000</v>
      </c>
      <c r="N228" s="319"/>
      <c r="O228" s="319"/>
      <c r="P228" s="319">
        <f>L228+M228</f>
        <v>32532</v>
      </c>
      <c r="Q228" s="16"/>
      <c r="R228" s="146">
        <f t="shared" si="66"/>
        <v>32532</v>
      </c>
    </row>
    <row r="229" spans="1:18" ht="12.75">
      <c r="A229" s="166"/>
      <c r="B229" s="244"/>
      <c r="C229" s="166">
        <v>4300</v>
      </c>
      <c r="D229" s="163" t="s">
        <v>127</v>
      </c>
      <c r="E229" s="193"/>
      <c r="F229" s="193"/>
      <c r="G229" s="159">
        <v>1400</v>
      </c>
      <c r="H229" s="193">
        <v>1400</v>
      </c>
      <c r="I229" s="159"/>
      <c r="J229" s="194">
        <f>H229+I229</f>
        <v>1400</v>
      </c>
      <c r="K229" s="16"/>
      <c r="L229" s="319">
        <f>J229+K229</f>
        <v>1400</v>
      </c>
      <c r="M229" s="319"/>
      <c r="N229" s="319"/>
      <c r="O229" s="319"/>
      <c r="P229" s="319">
        <f>L229+M229</f>
        <v>1400</v>
      </c>
      <c r="Q229" s="16"/>
      <c r="R229" s="146">
        <f t="shared" si="66"/>
        <v>1400</v>
      </c>
    </row>
    <row r="230" spans="1:18" ht="12.75">
      <c r="A230" s="172">
        <v>854</v>
      </c>
      <c r="B230" s="243"/>
      <c r="C230" s="172"/>
      <c r="D230" s="157" t="s">
        <v>110</v>
      </c>
      <c r="E230" s="192">
        <f>SUM(E231+E246)</f>
        <v>198874</v>
      </c>
      <c r="F230" s="192">
        <f>SUM(F231+F246)</f>
        <v>206595</v>
      </c>
      <c r="G230" s="174">
        <f>SUM(G231+G246+G248)</f>
        <v>154439</v>
      </c>
      <c r="H230" s="192">
        <f>SUM(H231+H246+H248)</f>
        <v>361034</v>
      </c>
      <c r="I230" s="192">
        <f>SUM(I231+I246+I248)</f>
        <v>0</v>
      </c>
      <c r="J230" s="192">
        <f>SUM(J231+J246+J248)</f>
        <v>361034</v>
      </c>
      <c r="K230" s="192">
        <f>SUM(K231++K244+K246+K248)</f>
        <v>23658</v>
      </c>
      <c r="L230" s="184">
        <f>SUM(L231+L244+L246+L248)</f>
        <v>384692</v>
      </c>
      <c r="M230" s="184">
        <f>SUM(M231+M244+M246+M248)</f>
        <v>0</v>
      </c>
      <c r="N230" s="184"/>
      <c r="O230" s="184"/>
      <c r="P230" s="184">
        <f>SUM(P231+P244+P246+P248)</f>
        <v>384692</v>
      </c>
      <c r="Q230" s="184">
        <f>SUM(Q231+Q244+Q246+Q248)</f>
        <v>0</v>
      </c>
      <c r="R230" s="146">
        <f>R231+R244+R246+R248</f>
        <v>384692</v>
      </c>
    </row>
    <row r="231" spans="1:18" ht="12.75">
      <c r="A231" s="166"/>
      <c r="B231" s="244">
        <v>85401</v>
      </c>
      <c r="C231" s="166"/>
      <c r="D231" s="163" t="s">
        <v>219</v>
      </c>
      <c r="E231" s="193">
        <f>SUM(E232:E243)</f>
        <v>198151</v>
      </c>
      <c r="F231" s="193">
        <f>SUM(F232:F243)</f>
        <v>206062</v>
      </c>
      <c r="G231" s="159">
        <v>0</v>
      </c>
      <c r="H231" s="193">
        <f aca="true" t="shared" si="82" ref="H231:P231">SUM(H232:H243)</f>
        <v>206062</v>
      </c>
      <c r="I231" s="193">
        <f t="shared" si="82"/>
        <v>0</v>
      </c>
      <c r="J231" s="193">
        <f t="shared" si="82"/>
        <v>206062</v>
      </c>
      <c r="K231" s="193">
        <f t="shared" si="82"/>
        <v>0</v>
      </c>
      <c r="L231" s="181">
        <f t="shared" si="82"/>
        <v>206062</v>
      </c>
      <c r="M231" s="181">
        <f t="shared" si="82"/>
        <v>0</v>
      </c>
      <c r="N231" s="181"/>
      <c r="O231" s="181"/>
      <c r="P231" s="181">
        <f t="shared" si="82"/>
        <v>206062</v>
      </c>
      <c r="Q231" s="16">
        <f>SUM(Q232:Q243)</f>
        <v>0</v>
      </c>
      <c r="R231" s="16">
        <f>SUM(R232:R243)</f>
        <v>206062</v>
      </c>
    </row>
    <row r="232" spans="1:18" ht="12.75">
      <c r="A232" s="166"/>
      <c r="B232" s="244"/>
      <c r="C232" s="166">
        <v>3020</v>
      </c>
      <c r="D232" s="163" t="s">
        <v>153</v>
      </c>
      <c r="E232" s="193">
        <v>4888</v>
      </c>
      <c r="F232" s="193">
        <v>5788</v>
      </c>
      <c r="G232" s="159">
        <v>0</v>
      </c>
      <c r="H232" s="193">
        <v>5788</v>
      </c>
      <c r="I232" s="159"/>
      <c r="J232" s="194">
        <f>H232+I232</f>
        <v>5788</v>
      </c>
      <c r="K232" s="16"/>
      <c r="L232" s="319">
        <f>J232+K232</f>
        <v>5788</v>
      </c>
      <c r="M232" s="319"/>
      <c r="N232" s="319"/>
      <c r="O232" s="319"/>
      <c r="P232" s="319">
        <f>L232+M232</f>
        <v>5788</v>
      </c>
      <c r="Q232" s="16"/>
      <c r="R232" s="146">
        <f>P232+Q232</f>
        <v>5788</v>
      </c>
    </row>
    <row r="233" spans="1:18" ht="12.75">
      <c r="A233" s="166"/>
      <c r="B233" s="244"/>
      <c r="C233" s="166">
        <v>4010</v>
      </c>
      <c r="D233" s="163" t="s">
        <v>147</v>
      </c>
      <c r="E233" s="193">
        <v>121295</v>
      </c>
      <c r="F233" s="193">
        <v>140705</v>
      </c>
      <c r="G233" s="159">
        <v>0</v>
      </c>
      <c r="H233" s="193">
        <v>140705</v>
      </c>
      <c r="I233" s="159"/>
      <c r="J233" s="194">
        <f aca="true" t="shared" si="83" ref="J233:J253">H233+I233</f>
        <v>140705</v>
      </c>
      <c r="K233" s="16"/>
      <c r="L233" s="319">
        <f aca="true" t="shared" si="84" ref="L233:L243">J233+K233</f>
        <v>140705</v>
      </c>
      <c r="M233" s="319"/>
      <c r="N233" s="319"/>
      <c r="O233" s="319"/>
      <c r="P233" s="319">
        <f aca="true" t="shared" si="85" ref="P233:P243">L233+M233</f>
        <v>140705</v>
      </c>
      <c r="Q233" s="16"/>
      <c r="R233" s="146">
        <f aca="true" t="shared" si="86" ref="R233:R253">P233+Q233</f>
        <v>140705</v>
      </c>
    </row>
    <row r="234" spans="1:18" ht="12.75">
      <c r="A234" s="166"/>
      <c r="B234" s="244"/>
      <c r="C234" s="166">
        <v>4040</v>
      </c>
      <c r="D234" s="163" t="s">
        <v>148</v>
      </c>
      <c r="E234" s="193">
        <v>9429</v>
      </c>
      <c r="F234" s="193">
        <v>10310</v>
      </c>
      <c r="G234" s="159">
        <v>0</v>
      </c>
      <c r="H234" s="193">
        <v>10310</v>
      </c>
      <c r="I234" s="159"/>
      <c r="J234" s="194">
        <f t="shared" si="83"/>
        <v>10310</v>
      </c>
      <c r="K234" s="16"/>
      <c r="L234" s="319">
        <f t="shared" si="84"/>
        <v>10310</v>
      </c>
      <c r="M234" s="319"/>
      <c r="N234" s="319"/>
      <c r="O234" s="319"/>
      <c r="P234" s="319">
        <f t="shared" si="85"/>
        <v>10310</v>
      </c>
      <c r="Q234" s="16"/>
      <c r="R234" s="146">
        <f t="shared" si="86"/>
        <v>10310</v>
      </c>
    </row>
    <row r="235" spans="1:18" ht="12.75">
      <c r="A235" s="166"/>
      <c r="B235" s="244"/>
      <c r="C235" s="166">
        <v>4110</v>
      </c>
      <c r="D235" s="163" t="s">
        <v>142</v>
      </c>
      <c r="E235" s="193">
        <v>24330</v>
      </c>
      <c r="F235" s="193">
        <v>28074</v>
      </c>
      <c r="G235" s="159">
        <v>0</v>
      </c>
      <c r="H235" s="193">
        <v>28074</v>
      </c>
      <c r="I235" s="159"/>
      <c r="J235" s="194">
        <f t="shared" si="83"/>
        <v>28074</v>
      </c>
      <c r="K235" s="16"/>
      <c r="L235" s="319">
        <f t="shared" si="84"/>
        <v>28074</v>
      </c>
      <c r="M235" s="319"/>
      <c r="N235" s="319"/>
      <c r="O235" s="319"/>
      <c r="P235" s="319">
        <f t="shared" si="85"/>
        <v>28074</v>
      </c>
      <c r="Q235" s="16"/>
      <c r="R235" s="146">
        <f t="shared" si="86"/>
        <v>28074</v>
      </c>
    </row>
    <row r="236" spans="1:18" ht="12.75">
      <c r="A236" s="166"/>
      <c r="B236" s="244"/>
      <c r="C236" s="166">
        <v>4120</v>
      </c>
      <c r="D236" s="163" t="s">
        <v>143</v>
      </c>
      <c r="E236" s="193">
        <v>3300</v>
      </c>
      <c r="F236" s="193">
        <v>3823</v>
      </c>
      <c r="G236" s="159">
        <v>0</v>
      </c>
      <c r="H236" s="193">
        <v>3823</v>
      </c>
      <c r="I236" s="159"/>
      <c r="J236" s="194">
        <f t="shared" si="83"/>
        <v>3823</v>
      </c>
      <c r="K236" s="16"/>
      <c r="L236" s="319">
        <f t="shared" si="84"/>
        <v>3823</v>
      </c>
      <c r="M236" s="319"/>
      <c r="N236" s="319"/>
      <c r="O236" s="319"/>
      <c r="P236" s="319">
        <f t="shared" si="85"/>
        <v>3823</v>
      </c>
      <c r="Q236" s="16"/>
      <c r="R236" s="146">
        <f t="shared" si="86"/>
        <v>3823</v>
      </c>
    </row>
    <row r="237" spans="1:18" ht="24">
      <c r="A237" s="166"/>
      <c r="B237" s="244"/>
      <c r="C237" s="166">
        <v>4140</v>
      </c>
      <c r="D237" s="163" t="s">
        <v>175</v>
      </c>
      <c r="E237" s="193">
        <v>638</v>
      </c>
      <c r="F237" s="193">
        <v>780</v>
      </c>
      <c r="G237" s="159">
        <v>0</v>
      </c>
      <c r="H237" s="193">
        <v>780</v>
      </c>
      <c r="I237" s="159"/>
      <c r="J237" s="194">
        <f t="shared" si="83"/>
        <v>780</v>
      </c>
      <c r="K237" s="16"/>
      <c r="L237" s="319">
        <f t="shared" si="84"/>
        <v>780</v>
      </c>
      <c r="M237" s="319"/>
      <c r="N237" s="319"/>
      <c r="O237" s="319"/>
      <c r="P237" s="319">
        <f t="shared" si="85"/>
        <v>780</v>
      </c>
      <c r="Q237" s="16">
        <v>-276</v>
      </c>
      <c r="R237" s="146">
        <f t="shared" si="86"/>
        <v>504</v>
      </c>
    </row>
    <row r="238" spans="1:18" ht="12.75">
      <c r="A238" s="166"/>
      <c r="B238" s="244"/>
      <c r="C238" s="166">
        <v>4210</v>
      </c>
      <c r="D238" s="163" t="s">
        <v>132</v>
      </c>
      <c r="E238" s="193">
        <v>4227</v>
      </c>
      <c r="F238" s="193">
        <v>4354</v>
      </c>
      <c r="G238" s="159">
        <v>0</v>
      </c>
      <c r="H238" s="193">
        <v>4354</v>
      </c>
      <c r="I238" s="159"/>
      <c r="J238" s="194">
        <f t="shared" si="83"/>
        <v>4354</v>
      </c>
      <c r="K238" s="16"/>
      <c r="L238" s="319">
        <f t="shared" si="84"/>
        <v>4354</v>
      </c>
      <c r="M238" s="319"/>
      <c r="N238" s="319"/>
      <c r="O238" s="319"/>
      <c r="P238" s="319">
        <f t="shared" si="85"/>
        <v>4354</v>
      </c>
      <c r="Q238" s="16"/>
      <c r="R238" s="146">
        <f t="shared" si="86"/>
        <v>4354</v>
      </c>
    </row>
    <row r="239" spans="1:18" ht="12.75">
      <c r="A239" s="166"/>
      <c r="B239" s="244"/>
      <c r="C239" s="166">
        <v>4260</v>
      </c>
      <c r="D239" s="163" t="s">
        <v>154</v>
      </c>
      <c r="E239" s="193">
        <v>1519</v>
      </c>
      <c r="F239" s="193">
        <v>1565</v>
      </c>
      <c r="G239" s="159">
        <v>0</v>
      </c>
      <c r="H239" s="193">
        <v>1565</v>
      </c>
      <c r="I239" s="159"/>
      <c r="J239" s="194">
        <f t="shared" si="83"/>
        <v>1565</v>
      </c>
      <c r="K239" s="16"/>
      <c r="L239" s="319">
        <f t="shared" si="84"/>
        <v>1565</v>
      </c>
      <c r="M239" s="319"/>
      <c r="N239" s="319"/>
      <c r="O239" s="319"/>
      <c r="P239" s="319">
        <f t="shared" si="85"/>
        <v>1565</v>
      </c>
      <c r="Q239" s="16"/>
      <c r="R239" s="146">
        <f t="shared" si="86"/>
        <v>1565</v>
      </c>
    </row>
    <row r="240" spans="1:18" ht="12.75">
      <c r="A240" s="166"/>
      <c r="B240" s="244"/>
      <c r="C240" s="166">
        <v>4270</v>
      </c>
      <c r="D240" s="163" t="s">
        <v>133</v>
      </c>
      <c r="E240" s="193">
        <v>20000</v>
      </c>
      <c r="F240" s="193">
        <v>0</v>
      </c>
      <c r="G240" s="159">
        <v>0</v>
      </c>
      <c r="H240" s="193">
        <v>0</v>
      </c>
      <c r="I240" s="159"/>
      <c r="J240" s="194">
        <f t="shared" si="83"/>
        <v>0</v>
      </c>
      <c r="K240" s="16"/>
      <c r="L240" s="319">
        <f t="shared" si="84"/>
        <v>0</v>
      </c>
      <c r="M240" s="319"/>
      <c r="N240" s="319"/>
      <c r="O240" s="319"/>
      <c r="P240" s="319">
        <f t="shared" si="85"/>
        <v>0</v>
      </c>
      <c r="Q240" s="16"/>
      <c r="R240" s="146">
        <f t="shared" si="86"/>
        <v>0</v>
      </c>
    </row>
    <row r="241" spans="1:18" ht="12.75">
      <c r="A241" s="166"/>
      <c r="B241" s="244"/>
      <c r="C241" s="166">
        <v>4300</v>
      </c>
      <c r="D241" s="163" t="s">
        <v>127</v>
      </c>
      <c r="E241" s="193">
        <v>740</v>
      </c>
      <c r="F241" s="193">
        <v>1262</v>
      </c>
      <c r="G241" s="159">
        <v>0</v>
      </c>
      <c r="H241" s="193">
        <v>1262</v>
      </c>
      <c r="I241" s="159"/>
      <c r="J241" s="194">
        <f t="shared" si="83"/>
        <v>1262</v>
      </c>
      <c r="K241" s="16"/>
      <c r="L241" s="319">
        <f t="shared" si="84"/>
        <v>1262</v>
      </c>
      <c r="M241" s="319"/>
      <c r="N241" s="319"/>
      <c r="O241" s="319"/>
      <c r="P241" s="319">
        <f t="shared" si="85"/>
        <v>1262</v>
      </c>
      <c r="Q241" s="16">
        <v>276</v>
      </c>
      <c r="R241" s="146">
        <f t="shared" si="86"/>
        <v>1538</v>
      </c>
    </row>
    <row r="242" spans="1:18" ht="12.75">
      <c r="A242" s="166"/>
      <c r="B242" s="244"/>
      <c r="C242" s="166">
        <v>4410</v>
      </c>
      <c r="D242" s="163" t="s">
        <v>149</v>
      </c>
      <c r="E242" s="193">
        <v>1080</v>
      </c>
      <c r="F242" s="193">
        <v>1612</v>
      </c>
      <c r="G242" s="159">
        <v>0</v>
      </c>
      <c r="H242" s="193">
        <v>1612</v>
      </c>
      <c r="I242" s="159"/>
      <c r="J242" s="194">
        <f t="shared" si="83"/>
        <v>1612</v>
      </c>
      <c r="K242" s="16"/>
      <c r="L242" s="319">
        <f t="shared" si="84"/>
        <v>1612</v>
      </c>
      <c r="M242" s="319"/>
      <c r="N242" s="319"/>
      <c r="O242" s="319"/>
      <c r="P242" s="319">
        <f t="shared" si="85"/>
        <v>1612</v>
      </c>
      <c r="Q242" s="16"/>
      <c r="R242" s="146">
        <f t="shared" si="86"/>
        <v>1612</v>
      </c>
    </row>
    <row r="243" spans="1:18" ht="12.75">
      <c r="A243" s="166"/>
      <c r="B243" s="244"/>
      <c r="C243" s="166">
        <v>4440</v>
      </c>
      <c r="D243" s="163" t="s">
        <v>150</v>
      </c>
      <c r="E243" s="193">
        <v>6705</v>
      </c>
      <c r="F243" s="193">
        <v>7789</v>
      </c>
      <c r="G243" s="159">
        <v>0</v>
      </c>
      <c r="H243" s="193">
        <v>7789</v>
      </c>
      <c r="I243" s="159"/>
      <c r="J243" s="194">
        <f t="shared" si="83"/>
        <v>7789</v>
      </c>
      <c r="K243" s="16"/>
      <c r="L243" s="319">
        <f t="shared" si="84"/>
        <v>7789</v>
      </c>
      <c r="M243" s="319"/>
      <c r="N243" s="319"/>
      <c r="O243" s="319"/>
      <c r="P243" s="319">
        <f t="shared" si="85"/>
        <v>7789</v>
      </c>
      <c r="Q243" s="16"/>
      <c r="R243" s="146">
        <f t="shared" si="86"/>
        <v>7789</v>
      </c>
    </row>
    <row r="244" spans="1:18" ht="12.75">
      <c r="A244" s="166"/>
      <c r="B244" s="244" t="s">
        <v>332</v>
      </c>
      <c r="C244" s="166"/>
      <c r="D244" s="163" t="s">
        <v>334</v>
      </c>
      <c r="E244" s="193"/>
      <c r="F244" s="193"/>
      <c r="G244" s="159"/>
      <c r="H244" s="193"/>
      <c r="I244" s="159"/>
      <c r="J244" s="194">
        <v>0</v>
      </c>
      <c r="K244" s="261">
        <v>20658</v>
      </c>
      <c r="L244" s="319">
        <f>L245</f>
        <v>20658</v>
      </c>
      <c r="M244" s="319">
        <f>M245</f>
        <v>0</v>
      </c>
      <c r="N244" s="319"/>
      <c r="O244" s="319"/>
      <c r="P244" s="319">
        <f>P245</f>
        <v>20658</v>
      </c>
      <c r="Q244" s="16"/>
      <c r="R244" s="146">
        <f t="shared" si="86"/>
        <v>20658</v>
      </c>
    </row>
    <row r="245" spans="1:18" ht="12.75">
      <c r="A245" s="166"/>
      <c r="B245" s="244"/>
      <c r="C245" s="166" t="s">
        <v>333</v>
      </c>
      <c r="D245" s="163" t="s">
        <v>335</v>
      </c>
      <c r="E245" s="193"/>
      <c r="F245" s="193"/>
      <c r="G245" s="159"/>
      <c r="H245" s="193"/>
      <c r="I245" s="159"/>
      <c r="J245" s="194">
        <v>0</v>
      </c>
      <c r="K245" s="261">
        <v>20658</v>
      </c>
      <c r="L245" s="319">
        <v>20658</v>
      </c>
      <c r="M245" s="319"/>
      <c r="N245" s="319"/>
      <c r="O245" s="319"/>
      <c r="P245" s="319">
        <f>L245+M245</f>
        <v>20658</v>
      </c>
      <c r="Q245" s="16"/>
      <c r="R245" s="146">
        <f t="shared" si="86"/>
        <v>20658</v>
      </c>
    </row>
    <row r="246" spans="1:18" ht="12.75">
      <c r="A246" s="166"/>
      <c r="B246" s="244">
        <v>85446</v>
      </c>
      <c r="C246" s="166"/>
      <c r="D246" s="163" t="s">
        <v>186</v>
      </c>
      <c r="E246" s="193">
        <v>723</v>
      </c>
      <c r="F246" s="193">
        <f>SUM(F247)</f>
        <v>533</v>
      </c>
      <c r="G246" s="159">
        <v>0</v>
      </c>
      <c r="H246" s="193">
        <f>SUM(H247)</f>
        <v>533</v>
      </c>
      <c r="I246" s="159"/>
      <c r="J246" s="194">
        <f t="shared" si="83"/>
        <v>533</v>
      </c>
      <c r="K246" s="194">
        <f>K247</f>
        <v>0</v>
      </c>
      <c r="L246" s="332">
        <f>L247</f>
        <v>533</v>
      </c>
      <c r="M246" s="332">
        <f>M247</f>
        <v>0</v>
      </c>
      <c r="N246" s="332"/>
      <c r="O246" s="332"/>
      <c r="P246" s="332">
        <f>P247</f>
        <v>533</v>
      </c>
      <c r="Q246" s="16"/>
      <c r="R246" s="146">
        <f t="shared" si="86"/>
        <v>533</v>
      </c>
    </row>
    <row r="247" spans="1:18" ht="12.75">
      <c r="A247" s="166"/>
      <c r="B247" s="244"/>
      <c r="C247" s="166">
        <v>3250</v>
      </c>
      <c r="D247" s="163" t="s">
        <v>188</v>
      </c>
      <c r="E247" s="193">
        <v>723</v>
      </c>
      <c r="F247" s="193">
        <v>533</v>
      </c>
      <c r="G247" s="159">
        <v>0</v>
      </c>
      <c r="H247" s="193">
        <v>533</v>
      </c>
      <c r="I247" s="159"/>
      <c r="J247" s="194">
        <f t="shared" si="83"/>
        <v>533</v>
      </c>
      <c r="K247" s="16"/>
      <c r="L247" s="319">
        <f>J247+K247</f>
        <v>533</v>
      </c>
      <c r="M247" s="319"/>
      <c r="N247" s="319"/>
      <c r="O247" s="319"/>
      <c r="P247" s="319">
        <f>L247+M247</f>
        <v>533</v>
      </c>
      <c r="Q247" s="16"/>
      <c r="R247" s="146">
        <f t="shared" si="86"/>
        <v>533</v>
      </c>
    </row>
    <row r="248" spans="1:18" ht="12.75">
      <c r="A248" s="166"/>
      <c r="B248" s="244" t="s">
        <v>270</v>
      </c>
      <c r="C248" s="166"/>
      <c r="D248" s="163" t="s">
        <v>16</v>
      </c>
      <c r="E248" s="193"/>
      <c r="F248" s="193">
        <v>0</v>
      </c>
      <c r="G248" s="177">
        <v>154439</v>
      </c>
      <c r="H248" s="193">
        <f>SUM(H253)</f>
        <v>154439</v>
      </c>
      <c r="I248" s="159"/>
      <c r="J248" s="194">
        <f t="shared" si="83"/>
        <v>154439</v>
      </c>
      <c r="K248" s="194">
        <f>K249+K253</f>
        <v>3000</v>
      </c>
      <c r="L248" s="332">
        <f>SUM(L249:L253)</f>
        <v>157439</v>
      </c>
      <c r="M248" s="332">
        <f>SUM(M249:M253)</f>
        <v>0</v>
      </c>
      <c r="N248" s="332"/>
      <c r="O248" s="332"/>
      <c r="P248" s="332">
        <f>SUM(P249:P253)</f>
        <v>157439</v>
      </c>
      <c r="Q248" s="16"/>
      <c r="R248" s="146">
        <f t="shared" si="86"/>
        <v>157439</v>
      </c>
    </row>
    <row r="249" spans="1:18" ht="48">
      <c r="A249" s="166"/>
      <c r="B249" s="244"/>
      <c r="C249" s="166" t="s">
        <v>138</v>
      </c>
      <c r="D249" s="163" t="s">
        <v>139</v>
      </c>
      <c r="E249" s="193"/>
      <c r="F249" s="193"/>
      <c r="G249" s="177"/>
      <c r="H249" s="193"/>
      <c r="I249" s="159"/>
      <c r="J249" s="194">
        <v>0</v>
      </c>
      <c r="K249" s="228">
        <v>3000</v>
      </c>
      <c r="L249" s="335">
        <v>3000</v>
      </c>
      <c r="M249" s="319">
        <v>-3000</v>
      </c>
      <c r="N249" s="319"/>
      <c r="O249" s="319"/>
      <c r="P249" s="319">
        <f>L249+M249</f>
        <v>0</v>
      </c>
      <c r="Q249" s="16"/>
      <c r="R249" s="146">
        <f t="shared" si="86"/>
        <v>0</v>
      </c>
    </row>
    <row r="250" spans="1:18" ht="12.75">
      <c r="A250" s="166"/>
      <c r="B250" s="244"/>
      <c r="C250" s="336" t="s">
        <v>173</v>
      </c>
      <c r="D250" s="163" t="s">
        <v>174</v>
      </c>
      <c r="E250" s="195"/>
      <c r="F250" s="195"/>
      <c r="G250" s="159"/>
      <c r="H250" s="195"/>
      <c r="I250" s="159"/>
      <c r="J250" s="194"/>
      <c r="K250" s="261"/>
      <c r="L250" s="319"/>
      <c r="M250" s="319">
        <v>1500</v>
      </c>
      <c r="N250" s="319"/>
      <c r="O250" s="319"/>
      <c r="P250" s="319">
        <f>L250+M250</f>
        <v>1500</v>
      </c>
      <c r="Q250" s="16"/>
      <c r="R250" s="146">
        <f t="shared" si="86"/>
        <v>1500</v>
      </c>
    </row>
    <row r="251" spans="1:18" ht="12.75">
      <c r="A251" s="166"/>
      <c r="B251" s="244"/>
      <c r="C251" s="337" t="s">
        <v>191</v>
      </c>
      <c r="D251" s="163" t="s">
        <v>132</v>
      </c>
      <c r="E251" s="287"/>
      <c r="F251" s="287"/>
      <c r="G251" s="83"/>
      <c r="H251" s="287"/>
      <c r="I251" s="83"/>
      <c r="J251" s="228"/>
      <c r="K251" s="261"/>
      <c r="L251" s="319"/>
      <c r="M251" s="319">
        <v>750</v>
      </c>
      <c r="N251" s="319"/>
      <c r="O251" s="319"/>
      <c r="P251" s="319">
        <f>L251+M251</f>
        <v>750</v>
      </c>
      <c r="Q251" s="16"/>
      <c r="R251" s="146">
        <f t="shared" si="86"/>
        <v>750</v>
      </c>
    </row>
    <row r="252" spans="1:18" ht="12.75">
      <c r="A252" s="166"/>
      <c r="B252" s="244"/>
      <c r="C252" s="338">
        <v>4300</v>
      </c>
      <c r="D252" s="163" t="s">
        <v>127</v>
      </c>
      <c r="M252" s="319">
        <v>750</v>
      </c>
      <c r="N252" s="319"/>
      <c r="O252" s="319"/>
      <c r="P252" s="319">
        <f>L252+M252</f>
        <v>750</v>
      </c>
      <c r="Q252" s="16"/>
      <c r="R252" s="146">
        <f t="shared" si="86"/>
        <v>750</v>
      </c>
    </row>
    <row r="253" spans="1:18" ht="12.75">
      <c r="A253" s="166"/>
      <c r="B253" s="244"/>
      <c r="C253" s="166" t="s">
        <v>180</v>
      </c>
      <c r="D253" s="163" t="s">
        <v>181</v>
      </c>
      <c r="E253" s="193"/>
      <c r="F253" s="193">
        <v>0</v>
      </c>
      <c r="G253" s="177">
        <v>154439</v>
      </c>
      <c r="H253" s="193">
        <f>SUM(F253:G253)</f>
        <v>154439</v>
      </c>
      <c r="I253" s="159"/>
      <c r="J253" s="194">
        <f t="shared" si="83"/>
        <v>154439</v>
      </c>
      <c r="K253" s="16"/>
      <c r="L253" s="319">
        <f>J253+K253</f>
        <v>154439</v>
      </c>
      <c r="M253" s="319"/>
      <c r="N253" s="319"/>
      <c r="O253" s="319"/>
      <c r="P253" s="319">
        <f>L253+M253</f>
        <v>154439</v>
      </c>
      <c r="Q253" s="16"/>
      <c r="R253" s="146">
        <f t="shared" si="86"/>
        <v>154439</v>
      </c>
    </row>
    <row r="254" spans="1:18" ht="12.75">
      <c r="A254" s="172">
        <v>900</v>
      </c>
      <c r="B254" s="243"/>
      <c r="C254" s="172"/>
      <c r="D254" s="157" t="s">
        <v>111</v>
      </c>
      <c r="E254" s="192">
        <f>SUM(E255+E258+E261+E264+E266+E270+E273)</f>
        <v>983818</v>
      </c>
      <c r="F254" s="192">
        <f>SUM(F255+F258+F261+F264+F266+F270+F273)</f>
        <v>1191021</v>
      </c>
      <c r="G254" s="159">
        <v>0</v>
      </c>
      <c r="H254" s="192">
        <f aca="true" t="shared" si="87" ref="H254:R254">SUM(H255+H258+H261+H264+H266+H270+H273)</f>
        <v>1191021</v>
      </c>
      <c r="I254" s="192">
        <f t="shared" si="87"/>
        <v>53650</v>
      </c>
      <c r="J254" s="192">
        <f t="shared" si="87"/>
        <v>1244671</v>
      </c>
      <c r="K254" s="192">
        <f t="shared" si="87"/>
        <v>18016</v>
      </c>
      <c r="L254" s="184">
        <f t="shared" si="87"/>
        <v>1262687</v>
      </c>
      <c r="M254" s="184">
        <f t="shared" si="87"/>
        <v>21500</v>
      </c>
      <c r="N254" s="184"/>
      <c r="O254" s="184"/>
      <c r="P254" s="184">
        <f t="shared" si="87"/>
        <v>1284187</v>
      </c>
      <c r="Q254" s="184">
        <f t="shared" si="87"/>
        <v>31000</v>
      </c>
      <c r="R254" s="184">
        <f t="shared" si="87"/>
        <v>1315187</v>
      </c>
    </row>
    <row r="255" spans="1:18" ht="12.75">
      <c r="A255" s="166"/>
      <c r="B255" s="244">
        <v>90001</v>
      </c>
      <c r="C255" s="166"/>
      <c r="D255" s="163" t="s">
        <v>220</v>
      </c>
      <c r="E255" s="193">
        <f>SUM(E256:E257)</f>
        <v>10000</v>
      </c>
      <c r="F255" s="193">
        <f>SUM(F256:F257)</f>
        <v>10000</v>
      </c>
      <c r="G255" s="159">
        <v>0</v>
      </c>
      <c r="H255" s="193">
        <f aca="true" t="shared" si="88" ref="H255:P255">SUM(H256:H257)</f>
        <v>10000</v>
      </c>
      <c r="I255" s="193">
        <f t="shared" si="88"/>
        <v>0</v>
      </c>
      <c r="J255" s="193">
        <f t="shared" si="88"/>
        <v>10000</v>
      </c>
      <c r="K255" s="193">
        <f t="shared" si="88"/>
        <v>0</v>
      </c>
      <c r="L255" s="181">
        <f t="shared" si="88"/>
        <v>10000</v>
      </c>
      <c r="M255" s="181">
        <f t="shared" si="88"/>
        <v>0</v>
      </c>
      <c r="N255" s="181"/>
      <c r="O255" s="181"/>
      <c r="P255" s="181">
        <f t="shared" si="88"/>
        <v>10000</v>
      </c>
      <c r="Q255" s="16"/>
      <c r="R255" s="146">
        <f aca="true" t="shared" si="89" ref="R255:R260">P255+Q255</f>
        <v>10000</v>
      </c>
    </row>
    <row r="256" spans="1:18" ht="12.75">
      <c r="A256" s="166"/>
      <c r="B256" s="244"/>
      <c r="C256" s="166" t="s">
        <v>140</v>
      </c>
      <c r="D256" s="163" t="s">
        <v>127</v>
      </c>
      <c r="E256" s="193">
        <v>5000</v>
      </c>
      <c r="F256" s="193">
        <v>5000</v>
      </c>
      <c r="G256" s="159">
        <v>0</v>
      </c>
      <c r="H256" s="193">
        <v>5000</v>
      </c>
      <c r="I256" s="159"/>
      <c r="J256" s="194">
        <f>H256+I256</f>
        <v>5000</v>
      </c>
      <c r="K256" s="16"/>
      <c r="L256" s="319">
        <f>J256+K256</f>
        <v>5000</v>
      </c>
      <c r="M256" s="319"/>
      <c r="N256" s="319"/>
      <c r="O256" s="319"/>
      <c r="P256" s="319">
        <f>L256+M256</f>
        <v>5000</v>
      </c>
      <c r="Q256" s="16"/>
      <c r="R256" s="146">
        <f t="shared" si="89"/>
        <v>5000</v>
      </c>
    </row>
    <row r="257" spans="1:18" ht="12.75">
      <c r="A257" s="166"/>
      <c r="B257" s="244"/>
      <c r="C257" s="166">
        <v>4430</v>
      </c>
      <c r="D257" s="163" t="s">
        <v>144</v>
      </c>
      <c r="E257" s="193">
        <v>5000</v>
      </c>
      <c r="F257" s="193">
        <v>5000</v>
      </c>
      <c r="G257" s="159">
        <v>0</v>
      </c>
      <c r="H257" s="193">
        <v>5000</v>
      </c>
      <c r="I257" s="159"/>
      <c r="J257" s="194">
        <f>H257+I257</f>
        <v>5000</v>
      </c>
      <c r="K257" s="16"/>
      <c r="L257" s="319">
        <f>J257+K257</f>
        <v>5000</v>
      </c>
      <c r="M257" s="319"/>
      <c r="N257" s="319"/>
      <c r="O257" s="319"/>
      <c r="P257" s="319">
        <f>L257+M257</f>
        <v>5000</v>
      </c>
      <c r="Q257" s="16"/>
      <c r="R257" s="146">
        <f t="shared" si="89"/>
        <v>5000</v>
      </c>
    </row>
    <row r="258" spans="1:18" ht="12.75">
      <c r="A258" s="166"/>
      <c r="B258" s="244">
        <v>90003</v>
      </c>
      <c r="C258" s="166"/>
      <c r="D258" s="163" t="s">
        <v>221</v>
      </c>
      <c r="E258" s="193">
        <f>SUM(E259:E260)</f>
        <v>12000</v>
      </c>
      <c r="F258" s="193">
        <f>SUM(F259:F260)</f>
        <v>12390</v>
      </c>
      <c r="G258" s="159">
        <v>0</v>
      </c>
      <c r="H258" s="193">
        <f aca="true" t="shared" si="90" ref="H258:P258">SUM(H259:H260)</f>
        <v>12390</v>
      </c>
      <c r="I258" s="193">
        <f t="shared" si="90"/>
        <v>0</v>
      </c>
      <c r="J258" s="193">
        <f t="shared" si="90"/>
        <v>12390</v>
      </c>
      <c r="K258" s="193">
        <f t="shared" si="90"/>
        <v>0</v>
      </c>
      <c r="L258" s="181">
        <f t="shared" si="90"/>
        <v>12390</v>
      </c>
      <c r="M258" s="181">
        <f t="shared" si="90"/>
        <v>4500</v>
      </c>
      <c r="N258" s="181"/>
      <c r="O258" s="181"/>
      <c r="P258" s="181">
        <f t="shared" si="90"/>
        <v>16890</v>
      </c>
      <c r="Q258" s="16"/>
      <c r="R258" s="146">
        <f t="shared" si="89"/>
        <v>16890</v>
      </c>
    </row>
    <row r="259" spans="1:18" ht="12.75">
      <c r="A259" s="166"/>
      <c r="B259" s="244"/>
      <c r="C259" s="166">
        <v>4210</v>
      </c>
      <c r="D259" s="163" t="s">
        <v>132</v>
      </c>
      <c r="E259" s="193">
        <v>3000</v>
      </c>
      <c r="F259" s="193">
        <v>3090</v>
      </c>
      <c r="G259" s="159">
        <v>0</v>
      </c>
      <c r="H259" s="193">
        <v>3090</v>
      </c>
      <c r="I259" s="159"/>
      <c r="J259" s="218">
        <f>H259+I259</f>
        <v>3090</v>
      </c>
      <c r="K259" s="16"/>
      <c r="L259" s="319">
        <f>J259+K259</f>
        <v>3090</v>
      </c>
      <c r="M259" s="319"/>
      <c r="N259" s="319"/>
      <c r="O259" s="319"/>
      <c r="P259" s="319">
        <f>L259+M259</f>
        <v>3090</v>
      </c>
      <c r="Q259" s="16"/>
      <c r="R259" s="146">
        <f t="shared" si="89"/>
        <v>3090</v>
      </c>
    </row>
    <row r="260" spans="1:18" ht="12.75">
      <c r="A260" s="166"/>
      <c r="B260" s="244"/>
      <c r="C260" s="166">
        <v>4300</v>
      </c>
      <c r="D260" s="163" t="s">
        <v>127</v>
      </c>
      <c r="E260" s="193">
        <v>9000</v>
      </c>
      <c r="F260" s="193">
        <v>9300</v>
      </c>
      <c r="G260" s="159">
        <v>0</v>
      </c>
      <c r="H260" s="193">
        <v>9300</v>
      </c>
      <c r="I260" s="159"/>
      <c r="J260" s="218">
        <f>H260+I260</f>
        <v>9300</v>
      </c>
      <c r="K260" s="16"/>
      <c r="L260" s="319">
        <f>J260+K260</f>
        <v>9300</v>
      </c>
      <c r="M260" s="319">
        <v>4500</v>
      </c>
      <c r="N260" s="319"/>
      <c r="O260" s="319"/>
      <c r="P260" s="319">
        <f>L260+M260</f>
        <v>13800</v>
      </c>
      <c r="Q260" s="16"/>
      <c r="R260" s="146">
        <f t="shared" si="89"/>
        <v>13800</v>
      </c>
    </row>
    <row r="261" spans="1:18" ht="12.75">
      <c r="A261" s="166"/>
      <c r="B261" s="244">
        <v>90004</v>
      </c>
      <c r="C261" s="166"/>
      <c r="D261" s="163" t="s">
        <v>223</v>
      </c>
      <c r="E261" s="193">
        <f>SUM(E262:E263)</f>
        <v>3570</v>
      </c>
      <c r="F261" s="193">
        <f>SUM(F262:F263)</f>
        <v>3680</v>
      </c>
      <c r="G261" s="159">
        <v>0</v>
      </c>
      <c r="H261" s="193">
        <f aca="true" t="shared" si="91" ref="H261:P261">SUM(H262:H263)</f>
        <v>3680</v>
      </c>
      <c r="I261" s="193">
        <f t="shared" si="91"/>
        <v>0</v>
      </c>
      <c r="J261" s="193">
        <f t="shared" si="91"/>
        <v>3680</v>
      </c>
      <c r="K261" s="193">
        <f t="shared" si="91"/>
        <v>0</v>
      </c>
      <c r="L261" s="181">
        <f t="shared" si="91"/>
        <v>3680</v>
      </c>
      <c r="M261" s="181">
        <f t="shared" si="91"/>
        <v>0</v>
      </c>
      <c r="N261" s="181"/>
      <c r="O261" s="181"/>
      <c r="P261" s="181">
        <f t="shared" si="91"/>
        <v>3680</v>
      </c>
      <c r="Q261" s="16">
        <f>SUM(Q262:Q263)</f>
        <v>10000</v>
      </c>
      <c r="R261" s="16">
        <f>SUM(R262:R263)</f>
        <v>13680</v>
      </c>
    </row>
    <row r="262" spans="1:18" ht="12.75">
      <c r="A262" s="166"/>
      <c r="B262" s="244"/>
      <c r="C262" s="166">
        <v>4210</v>
      </c>
      <c r="D262" s="163" t="s">
        <v>132</v>
      </c>
      <c r="E262" s="193">
        <v>2000</v>
      </c>
      <c r="F262" s="193">
        <v>2100</v>
      </c>
      <c r="G262" s="159">
        <v>0</v>
      </c>
      <c r="H262" s="193">
        <v>2100</v>
      </c>
      <c r="I262" s="159"/>
      <c r="J262" s="194">
        <f>H262+I262</f>
        <v>2100</v>
      </c>
      <c r="K262" s="16"/>
      <c r="L262" s="319">
        <f>J262+K262</f>
        <v>2100</v>
      </c>
      <c r="M262" s="319"/>
      <c r="N262" s="319"/>
      <c r="O262" s="319"/>
      <c r="P262" s="319">
        <f>L262+M262</f>
        <v>2100</v>
      </c>
      <c r="Q262" s="16">
        <v>2000</v>
      </c>
      <c r="R262" s="146">
        <f>P262+Q262</f>
        <v>4100</v>
      </c>
    </row>
    <row r="263" spans="1:18" ht="12.75">
      <c r="A263" s="166"/>
      <c r="B263" s="244"/>
      <c r="C263" s="166">
        <v>4300</v>
      </c>
      <c r="D263" s="163" t="s">
        <v>127</v>
      </c>
      <c r="E263" s="193">
        <v>1570</v>
      </c>
      <c r="F263" s="193">
        <v>1580</v>
      </c>
      <c r="G263" s="159">
        <v>0</v>
      </c>
      <c r="H263" s="193">
        <v>1580</v>
      </c>
      <c r="I263" s="159"/>
      <c r="J263" s="194">
        <f>H263+I263</f>
        <v>1580</v>
      </c>
      <c r="K263" s="16"/>
      <c r="L263" s="319">
        <f>J263+K263</f>
        <v>1580</v>
      </c>
      <c r="M263" s="319"/>
      <c r="N263" s="319"/>
      <c r="O263" s="319"/>
      <c r="P263" s="319">
        <f>L263+M263</f>
        <v>1580</v>
      </c>
      <c r="Q263" s="16">
        <v>8000</v>
      </c>
      <c r="R263" s="146">
        <f>P263+Q263</f>
        <v>9580</v>
      </c>
    </row>
    <row r="264" spans="1:18" ht="12.75">
      <c r="A264" s="166"/>
      <c r="B264" s="244">
        <v>90013</v>
      </c>
      <c r="C264" s="166"/>
      <c r="D264" s="163" t="s">
        <v>224</v>
      </c>
      <c r="E264" s="193">
        <v>6750</v>
      </c>
      <c r="F264" s="193">
        <f>SUM(F265)</f>
        <v>6750</v>
      </c>
      <c r="G264" s="159">
        <v>0</v>
      </c>
      <c r="H264" s="193">
        <f aca="true" t="shared" si="92" ref="H264:P264">SUM(H265)</f>
        <v>6750</v>
      </c>
      <c r="I264" s="193">
        <f t="shared" si="92"/>
        <v>0</v>
      </c>
      <c r="J264" s="193">
        <f t="shared" si="92"/>
        <v>6750</v>
      </c>
      <c r="K264" s="193">
        <f t="shared" si="92"/>
        <v>0</v>
      </c>
      <c r="L264" s="181">
        <f t="shared" si="92"/>
        <v>6750</v>
      </c>
      <c r="M264" s="181">
        <f t="shared" si="92"/>
        <v>0</v>
      </c>
      <c r="N264" s="181"/>
      <c r="O264" s="181"/>
      <c r="P264" s="181">
        <f t="shared" si="92"/>
        <v>6750</v>
      </c>
      <c r="Q264" s="16"/>
      <c r="R264" s="146">
        <f aca="true" t="shared" si="93" ref="R264:R272">P264+Q264</f>
        <v>6750</v>
      </c>
    </row>
    <row r="265" spans="1:18" ht="48">
      <c r="A265" s="166"/>
      <c r="B265" s="244"/>
      <c r="C265" s="166">
        <v>6300</v>
      </c>
      <c r="D265" s="163" t="s">
        <v>222</v>
      </c>
      <c r="E265" s="195">
        <v>6750</v>
      </c>
      <c r="F265" s="195">
        <v>6750</v>
      </c>
      <c r="G265" s="159">
        <v>0</v>
      </c>
      <c r="H265" s="195">
        <v>6750</v>
      </c>
      <c r="I265" s="159"/>
      <c r="J265" s="194">
        <f>H265+I265</f>
        <v>6750</v>
      </c>
      <c r="K265" s="16"/>
      <c r="L265" s="319">
        <f>K265+J265</f>
        <v>6750</v>
      </c>
      <c r="M265" s="319"/>
      <c r="N265" s="319"/>
      <c r="O265" s="319"/>
      <c r="P265" s="319">
        <f>L265+M265</f>
        <v>6750</v>
      </c>
      <c r="Q265" s="16"/>
      <c r="R265" s="146">
        <f t="shared" si="93"/>
        <v>6750</v>
      </c>
    </row>
    <row r="266" spans="1:18" ht="12.75">
      <c r="A266" s="166"/>
      <c r="B266" s="244">
        <v>90015</v>
      </c>
      <c r="C266" s="166"/>
      <c r="D266" s="163" t="s">
        <v>112</v>
      </c>
      <c r="E266" s="193">
        <f>SUM(E267:E268)</f>
        <v>245378</v>
      </c>
      <c r="F266" s="193">
        <f>SUM(F267:F269)</f>
        <v>514375</v>
      </c>
      <c r="G266" s="159">
        <v>0</v>
      </c>
      <c r="H266" s="193">
        <f aca="true" t="shared" si="94" ref="H266:P266">SUM(H267:H269)</f>
        <v>514375</v>
      </c>
      <c r="I266" s="193">
        <f t="shared" si="94"/>
        <v>0</v>
      </c>
      <c r="J266" s="193">
        <f t="shared" si="94"/>
        <v>514375</v>
      </c>
      <c r="K266" s="193">
        <f t="shared" si="94"/>
        <v>0</v>
      </c>
      <c r="L266" s="181">
        <f t="shared" si="94"/>
        <v>514375</v>
      </c>
      <c r="M266" s="181">
        <f t="shared" si="94"/>
        <v>0</v>
      </c>
      <c r="N266" s="181"/>
      <c r="O266" s="181"/>
      <c r="P266" s="181">
        <f t="shared" si="94"/>
        <v>514375</v>
      </c>
      <c r="Q266" s="16"/>
      <c r="R266" s="146">
        <f t="shared" si="93"/>
        <v>514375</v>
      </c>
    </row>
    <row r="267" spans="1:18" ht="12.75">
      <c r="A267" s="166"/>
      <c r="B267" s="244"/>
      <c r="C267" s="166">
        <v>4260</v>
      </c>
      <c r="D267" s="163" t="s">
        <v>154</v>
      </c>
      <c r="E267" s="193">
        <v>147951</v>
      </c>
      <c r="F267" s="193">
        <v>162600</v>
      </c>
      <c r="G267" s="159">
        <v>0</v>
      </c>
      <c r="H267" s="193">
        <v>162600</v>
      </c>
      <c r="I267" s="159"/>
      <c r="J267" s="194">
        <f>H267+I267</f>
        <v>162600</v>
      </c>
      <c r="K267" s="16"/>
      <c r="L267" s="319">
        <f>J267+K267</f>
        <v>162600</v>
      </c>
      <c r="M267" s="319"/>
      <c r="N267" s="319"/>
      <c r="O267" s="319"/>
      <c r="P267" s="319">
        <f>L267+M267</f>
        <v>162600</v>
      </c>
      <c r="Q267" s="16"/>
      <c r="R267" s="146">
        <f t="shared" si="93"/>
        <v>162600</v>
      </c>
    </row>
    <row r="268" spans="1:18" ht="12.75">
      <c r="A268" s="166"/>
      <c r="B268" s="244"/>
      <c r="C268" s="166">
        <v>4270</v>
      </c>
      <c r="D268" s="163" t="s">
        <v>133</v>
      </c>
      <c r="E268" s="193">
        <v>97427</v>
      </c>
      <c r="F268" s="193">
        <v>107230</v>
      </c>
      <c r="G268" s="159">
        <v>0</v>
      </c>
      <c r="H268" s="193">
        <v>107230</v>
      </c>
      <c r="I268" s="159"/>
      <c r="J268" s="194">
        <f>H268+I268</f>
        <v>107230</v>
      </c>
      <c r="K268" s="16"/>
      <c r="L268" s="319">
        <f>J268+K268</f>
        <v>107230</v>
      </c>
      <c r="M268" s="319"/>
      <c r="N268" s="319"/>
      <c r="O268" s="319"/>
      <c r="P268" s="319">
        <f>L268+M268</f>
        <v>107230</v>
      </c>
      <c r="Q268" s="16"/>
      <c r="R268" s="146">
        <f t="shared" si="93"/>
        <v>107230</v>
      </c>
    </row>
    <row r="269" spans="1:18" ht="12.75">
      <c r="A269" s="166"/>
      <c r="B269" s="244"/>
      <c r="C269" s="166" t="s">
        <v>178</v>
      </c>
      <c r="D269" s="163" t="s">
        <v>121</v>
      </c>
      <c r="E269" s="193">
        <v>0</v>
      </c>
      <c r="F269" s="193">
        <v>244545</v>
      </c>
      <c r="G269" s="159">
        <v>0</v>
      </c>
      <c r="H269" s="193">
        <v>244545</v>
      </c>
      <c r="I269" s="159"/>
      <c r="J269" s="194">
        <f>H269+I269</f>
        <v>244545</v>
      </c>
      <c r="K269" s="16"/>
      <c r="L269" s="319">
        <f>J269+K269</f>
        <v>244545</v>
      </c>
      <c r="M269" s="319"/>
      <c r="N269" s="319"/>
      <c r="O269" s="319"/>
      <c r="P269" s="319">
        <f>L269+M269</f>
        <v>244545</v>
      </c>
      <c r="Q269" s="16"/>
      <c r="R269" s="146">
        <f t="shared" si="93"/>
        <v>244545</v>
      </c>
    </row>
    <row r="270" spans="1:18" ht="12.75">
      <c r="A270" s="166"/>
      <c r="B270" s="246">
        <v>90017</v>
      </c>
      <c r="C270" s="166"/>
      <c r="D270" s="167" t="s">
        <v>225</v>
      </c>
      <c r="E270" s="193">
        <f>SUM(E271:E271)</f>
        <v>529220</v>
      </c>
      <c r="F270" s="193">
        <f>SUM(F271:F271)</f>
        <v>571076</v>
      </c>
      <c r="G270" s="159">
        <v>0</v>
      </c>
      <c r="H270" s="193">
        <f aca="true" t="shared" si="95" ref="H270:P270">SUM(H271:H271+H272)</f>
        <v>571076</v>
      </c>
      <c r="I270" s="193">
        <f t="shared" si="95"/>
        <v>53650</v>
      </c>
      <c r="J270" s="193">
        <f t="shared" si="95"/>
        <v>624726</v>
      </c>
      <c r="K270" s="193">
        <f t="shared" si="95"/>
        <v>0</v>
      </c>
      <c r="L270" s="181">
        <f t="shared" si="95"/>
        <v>624726</v>
      </c>
      <c r="M270" s="181">
        <f t="shared" si="95"/>
        <v>0</v>
      </c>
      <c r="N270" s="181"/>
      <c r="O270" s="181"/>
      <c r="P270" s="181">
        <f t="shared" si="95"/>
        <v>624726</v>
      </c>
      <c r="Q270" s="16"/>
      <c r="R270" s="146">
        <f t="shared" si="93"/>
        <v>624726</v>
      </c>
    </row>
    <row r="271" spans="1:18" ht="12.75">
      <c r="A271" s="166"/>
      <c r="B271" s="244"/>
      <c r="C271" s="166">
        <v>2650</v>
      </c>
      <c r="D271" s="163" t="s">
        <v>226</v>
      </c>
      <c r="E271" s="195">
        <v>529220</v>
      </c>
      <c r="F271" s="195">
        <v>571076</v>
      </c>
      <c r="G271" s="159">
        <v>0</v>
      </c>
      <c r="H271" s="195">
        <v>571076</v>
      </c>
      <c r="I271" s="159"/>
      <c r="J271" s="194">
        <f>H271+I271</f>
        <v>571076</v>
      </c>
      <c r="K271" s="16"/>
      <c r="L271" s="319">
        <f>J271+K271</f>
        <v>571076</v>
      </c>
      <c r="M271" s="319"/>
      <c r="N271" s="319"/>
      <c r="O271" s="319"/>
      <c r="P271" s="319">
        <f>L271+M271</f>
        <v>571076</v>
      </c>
      <c r="Q271" s="16"/>
      <c r="R271" s="146">
        <f t="shared" si="93"/>
        <v>571076</v>
      </c>
    </row>
    <row r="272" spans="1:18" ht="36">
      <c r="A272" s="166"/>
      <c r="B272" s="244"/>
      <c r="C272" s="166" t="s">
        <v>313</v>
      </c>
      <c r="D272" s="163" t="s">
        <v>314</v>
      </c>
      <c r="E272" s="195"/>
      <c r="F272" s="195"/>
      <c r="G272" s="159"/>
      <c r="H272" s="195"/>
      <c r="I272" s="177">
        <v>53650</v>
      </c>
      <c r="J272" s="194">
        <f>H272+I272</f>
        <v>53650</v>
      </c>
      <c r="K272" s="16"/>
      <c r="L272" s="319">
        <f>J272+K272</f>
        <v>53650</v>
      </c>
      <c r="M272" s="319"/>
      <c r="N272" s="319"/>
      <c r="O272" s="319"/>
      <c r="P272" s="319">
        <f>L272+M272</f>
        <v>53650</v>
      </c>
      <c r="Q272" s="16"/>
      <c r="R272" s="146">
        <f t="shared" si="93"/>
        <v>53650</v>
      </c>
    </row>
    <row r="273" spans="1:18" ht="12.75">
      <c r="A273" s="166"/>
      <c r="B273" s="244">
        <v>90095</v>
      </c>
      <c r="C273" s="166"/>
      <c r="D273" s="163" t="s">
        <v>16</v>
      </c>
      <c r="E273" s="193">
        <f>SUM(E274:E277)</f>
        <v>176900</v>
      </c>
      <c r="F273" s="193">
        <f>SUM(F274:F277)</f>
        <v>72750</v>
      </c>
      <c r="G273" s="159">
        <v>0</v>
      </c>
      <c r="H273" s="193">
        <f aca="true" t="shared" si="96" ref="H273:P273">SUM(H274:H277)</f>
        <v>72750</v>
      </c>
      <c r="I273" s="193">
        <f t="shared" si="96"/>
        <v>0</v>
      </c>
      <c r="J273" s="193">
        <f t="shared" si="96"/>
        <v>72750</v>
      </c>
      <c r="K273" s="193">
        <f t="shared" si="96"/>
        <v>18016</v>
      </c>
      <c r="L273" s="181">
        <f t="shared" si="96"/>
        <v>90766</v>
      </c>
      <c r="M273" s="181">
        <f t="shared" si="96"/>
        <v>17000</v>
      </c>
      <c r="N273" s="181"/>
      <c r="O273" s="181"/>
      <c r="P273" s="181">
        <f t="shared" si="96"/>
        <v>107766</v>
      </c>
      <c r="Q273" s="16">
        <f>SUM(Q274:Q277)</f>
        <v>21000</v>
      </c>
      <c r="R273" s="16">
        <f>SUM(R274:R277)</f>
        <v>128766</v>
      </c>
    </row>
    <row r="274" spans="1:18" ht="12.75">
      <c r="A274" s="166"/>
      <c r="B274" s="244"/>
      <c r="C274" s="166">
        <v>4210</v>
      </c>
      <c r="D274" s="163" t="s">
        <v>132</v>
      </c>
      <c r="E274" s="193">
        <v>42300</v>
      </c>
      <c r="F274" s="193">
        <v>13000</v>
      </c>
      <c r="G274" s="159">
        <v>0</v>
      </c>
      <c r="H274" s="193">
        <v>13000</v>
      </c>
      <c r="I274" s="159"/>
      <c r="J274" s="194">
        <f>H274+I274</f>
        <v>13000</v>
      </c>
      <c r="K274" s="16">
        <v>16216</v>
      </c>
      <c r="L274" s="319">
        <f>J274+K274</f>
        <v>29216</v>
      </c>
      <c r="M274" s="319">
        <v>-5000</v>
      </c>
      <c r="N274" s="319"/>
      <c r="O274" s="319"/>
      <c r="P274" s="319">
        <f>L274+M274</f>
        <v>24216</v>
      </c>
      <c r="Q274" s="16"/>
      <c r="R274" s="146">
        <f>P274+Q274</f>
        <v>24216</v>
      </c>
    </row>
    <row r="275" spans="1:18" ht="12.75">
      <c r="A275" s="166"/>
      <c r="B275" s="244"/>
      <c r="C275" s="166">
        <v>4260</v>
      </c>
      <c r="D275" s="163" t="s">
        <v>154</v>
      </c>
      <c r="E275" s="193">
        <v>25000</v>
      </c>
      <c r="F275" s="193">
        <f>SUM(E275*1.03)</f>
        <v>25750</v>
      </c>
      <c r="G275" s="159">
        <v>0</v>
      </c>
      <c r="H275" s="193">
        <v>25750</v>
      </c>
      <c r="I275" s="159"/>
      <c r="J275" s="194">
        <f>H275+I275</f>
        <v>25750</v>
      </c>
      <c r="K275" s="16">
        <v>1800</v>
      </c>
      <c r="L275" s="319">
        <f>J275+K275</f>
        <v>27550</v>
      </c>
      <c r="M275" s="319"/>
      <c r="N275" s="319"/>
      <c r="O275" s="319"/>
      <c r="P275" s="319">
        <f>L275+M275</f>
        <v>27550</v>
      </c>
      <c r="Q275" s="16"/>
      <c r="R275" s="146">
        <f>P275+Q275</f>
        <v>27550</v>
      </c>
    </row>
    <row r="276" spans="1:18" ht="12.75">
      <c r="A276" s="166"/>
      <c r="B276" s="244"/>
      <c r="C276" s="166">
        <v>4270</v>
      </c>
      <c r="D276" s="163" t="s">
        <v>133</v>
      </c>
      <c r="E276" s="193">
        <v>24000</v>
      </c>
      <c r="F276" s="193">
        <v>14000</v>
      </c>
      <c r="G276" s="159">
        <v>0</v>
      </c>
      <c r="H276" s="193">
        <v>14000</v>
      </c>
      <c r="I276" s="159"/>
      <c r="J276" s="194">
        <f>H276+I276</f>
        <v>14000</v>
      </c>
      <c r="K276" s="16"/>
      <c r="L276" s="319">
        <f>J276+K276</f>
        <v>14000</v>
      </c>
      <c r="M276" s="319">
        <v>5000</v>
      </c>
      <c r="N276" s="319"/>
      <c r="O276" s="319"/>
      <c r="P276" s="319">
        <f>L276+M276</f>
        <v>19000</v>
      </c>
      <c r="Q276" s="16">
        <v>8000</v>
      </c>
      <c r="R276" s="146">
        <f>P276+Q276</f>
        <v>27000</v>
      </c>
    </row>
    <row r="277" spans="1:18" ht="12.75">
      <c r="A277" s="166"/>
      <c r="B277" s="244"/>
      <c r="C277" s="166">
        <v>4300</v>
      </c>
      <c r="D277" s="163" t="s">
        <v>127</v>
      </c>
      <c r="E277" s="193">
        <v>85600</v>
      </c>
      <c r="F277" s="193">
        <v>20000</v>
      </c>
      <c r="G277" s="159">
        <v>0</v>
      </c>
      <c r="H277" s="193">
        <v>20000</v>
      </c>
      <c r="I277" s="159"/>
      <c r="J277" s="194">
        <f>H277+I277</f>
        <v>20000</v>
      </c>
      <c r="K277" s="16"/>
      <c r="L277" s="319">
        <f>J277+K277</f>
        <v>20000</v>
      </c>
      <c r="M277" s="319">
        <v>17000</v>
      </c>
      <c r="N277" s="319"/>
      <c r="O277" s="319"/>
      <c r="P277" s="319">
        <f>L277+M277</f>
        <v>37000</v>
      </c>
      <c r="Q277" s="16">
        <v>13000</v>
      </c>
      <c r="R277" s="146">
        <f>P277+Q277</f>
        <v>50000</v>
      </c>
    </row>
    <row r="278" spans="1:18" ht="12.75">
      <c r="A278" s="172">
        <v>921</v>
      </c>
      <c r="B278" s="243"/>
      <c r="C278" s="172"/>
      <c r="D278" s="157" t="s">
        <v>227</v>
      </c>
      <c r="E278" s="192">
        <f>SUM(E279+E281)</f>
        <v>333280</v>
      </c>
      <c r="F278" s="192">
        <f>SUM(F279+F281)</f>
        <v>376560</v>
      </c>
      <c r="G278" s="159">
        <v>0</v>
      </c>
      <c r="H278" s="192">
        <f>SUM(H279+H281)</f>
        <v>376560</v>
      </c>
      <c r="I278" s="192">
        <f>SUM(I279+I281)</f>
        <v>0</v>
      </c>
      <c r="J278" s="192">
        <f>SUM(J279+J281)</f>
        <v>376560</v>
      </c>
      <c r="K278" s="192">
        <f>SUM(K279+K281+K283+K286)</f>
        <v>51500</v>
      </c>
      <c r="L278" s="184">
        <f>SUM(L279+L281+L283+L286)</f>
        <v>428060</v>
      </c>
      <c r="M278" s="184">
        <f>SUM(M279+M281+M283+M286)</f>
        <v>800</v>
      </c>
      <c r="N278" s="184"/>
      <c r="O278" s="184"/>
      <c r="P278" s="184">
        <f>SUM(P279+P281+P283+P286)</f>
        <v>428860</v>
      </c>
      <c r="Q278" s="16"/>
      <c r="R278" s="362">
        <f>R279+R281+R283+R286</f>
        <v>428860</v>
      </c>
    </row>
    <row r="279" spans="1:18" ht="12.75">
      <c r="A279" s="166"/>
      <c r="B279" s="244">
        <v>92114</v>
      </c>
      <c r="C279" s="166"/>
      <c r="D279" s="163" t="s">
        <v>228</v>
      </c>
      <c r="E279" s="193">
        <v>228640</v>
      </c>
      <c r="F279" s="193">
        <f>SUM(F280)</f>
        <v>291110</v>
      </c>
      <c r="G279" s="159">
        <v>0</v>
      </c>
      <c r="H279" s="193">
        <f aca="true" t="shared" si="97" ref="H279:P279">SUM(H280)</f>
        <v>291110</v>
      </c>
      <c r="I279" s="193">
        <f t="shared" si="97"/>
        <v>0</v>
      </c>
      <c r="J279" s="193">
        <f t="shared" si="97"/>
        <v>291110</v>
      </c>
      <c r="K279" s="193">
        <f t="shared" si="97"/>
        <v>4100</v>
      </c>
      <c r="L279" s="181">
        <f t="shared" si="97"/>
        <v>295210</v>
      </c>
      <c r="M279" s="181">
        <f t="shared" si="97"/>
        <v>300</v>
      </c>
      <c r="N279" s="181"/>
      <c r="O279" s="181"/>
      <c r="P279" s="181">
        <f t="shared" si="97"/>
        <v>295510</v>
      </c>
      <c r="Q279" s="16"/>
      <c r="R279" s="146">
        <f>P279+Q279</f>
        <v>295510</v>
      </c>
    </row>
    <row r="280" spans="1:18" ht="24">
      <c r="A280" s="166"/>
      <c r="B280" s="244"/>
      <c r="C280" s="166" t="s">
        <v>229</v>
      </c>
      <c r="D280" s="167" t="s">
        <v>230</v>
      </c>
      <c r="E280" s="198">
        <v>228640</v>
      </c>
      <c r="F280" s="207">
        <v>291110</v>
      </c>
      <c r="G280" s="159">
        <v>0</v>
      </c>
      <c r="H280" s="207">
        <v>291110</v>
      </c>
      <c r="I280" s="159"/>
      <c r="J280" s="194">
        <f>H280+I280</f>
        <v>291110</v>
      </c>
      <c r="K280" s="16">
        <v>4100</v>
      </c>
      <c r="L280" s="319">
        <f>J280+K280</f>
        <v>295210</v>
      </c>
      <c r="M280" s="319">
        <v>300</v>
      </c>
      <c r="N280" s="319"/>
      <c r="O280" s="319"/>
      <c r="P280" s="319">
        <f>L280+M280</f>
        <v>295510</v>
      </c>
      <c r="Q280" s="16"/>
      <c r="R280" s="146">
        <f aca="true" t="shared" si="98" ref="R280:R285">P280+Q280</f>
        <v>295510</v>
      </c>
    </row>
    <row r="281" spans="1:18" ht="12.75">
      <c r="A281" s="166"/>
      <c r="B281" s="244">
        <v>92116</v>
      </c>
      <c r="C281" s="166"/>
      <c r="D281" s="163" t="s">
        <v>231</v>
      </c>
      <c r="E281" s="193">
        <v>104640</v>
      </c>
      <c r="F281" s="193">
        <f>SUM(F282)</f>
        <v>85450</v>
      </c>
      <c r="G281" s="159">
        <v>0</v>
      </c>
      <c r="H281" s="193">
        <f aca="true" t="shared" si="99" ref="H281:P281">SUM(H282)</f>
        <v>85450</v>
      </c>
      <c r="I281" s="193">
        <f t="shared" si="99"/>
        <v>0</v>
      </c>
      <c r="J281" s="193">
        <f t="shared" si="99"/>
        <v>85450</v>
      </c>
      <c r="K281" s="193">
        <f t="shared" si="99"/>
        <v>500</v>
      </c>
      <c r="L281" s="181">
        <f t="shared" si="99"/>
        <v>85950</v>
      </c>
      <c r="M281" s="181">
        <f t="shared" si="99"/>
        <v>0</v>
      </c>
      <c r="N281" s="181"/>
      <c r="O281" s="181"/>
      <c r="P281" s="181">
        <f t="shared" si="99"/>
        <v>85950</v>
      </c>
      <c r="Q281" s="16"/>
      <c r="R281" s="146">
        <f t="shared" si="98"/>
        <v>85950</v>
      </c>
    </row>
    <row r="282" spans="1:18" ht="24">
      <c r="A282" s="166"/>
      <c r="B282" s="244"/>
      <c r="C282" s="166" t="s">
        <v>229</v>
      </c>
      <c r="D282" s="167" t="s">
        <v>230</v>
      </c>
      <c r="E282" s="195">
        <v>104640</v>
      </c>
      <c r="F282" s="195">
        <v>85450</v>
      </c>
      <c r="G282" s="159">
        <v>0</v>
      </c>
      <c r="H282" s="195">
        <v>85450</v>
      </c>
      <c r="I282" s="159"/>
      <c r="J282" s="194">
        <f>H282+I282</f>
        <v>85450</v>
      </c>
      <c r="K282" s="16">
        <v>500</v>
      </c>
      <c r="L282" s="319">
        <f>J282+K282</f>
        <v>85950</v>
      </c>
      <c r="M282" s="319">
        <v>0</v>
      </c>
      <c r="N282" s="319"/>
      <c r="O282" s="319"/>
      <c r="P282" s="319">
        <f>L282+M282</f>
        <v>85950</v>
      </c>
      <c r="Q282" s="16"/>
      <c r="R282" s="146">
        <f t="shared" si="98"/>
        <v>85950</v>
      </c>
    </row>
    <row r="283" spans="1:18" ht="12.75">
      <c r="A283" s="166"/>
      <c r="B283" s="244" t="s">
        <v>340</v>
      </c>
      <c r="C283" s="166"/>
      <c r="D283" s="167" t="s">
        <v>364</v>
      </c>
      <c r="E283" s="195"/>
      <c r="F283" s="195"/>
      <c r="G283" s="159"/>
      <c r="H283" s="195"/>
      <c r="I283" s="159"/>
      <c r="J283" s="194">
        <v>0</v>
      </c>
      <c r="K283" s="261">
        <f>K284</f>
        <v>35000</v>
      </c>
      <c r="L283" s="319">
        <f>SUM(L284:L285)</f>
        <v>35000</v>
      </c>
      <c r="M283" s="319">
        <f>SUM(M284:M285)</f>
        <v>200</v>
      </c>
      <c r="N283" s="319"/>
      <c r="O283" s="319"/>
      <c r="P283" s="319">
        <f>SUM(P284:P285)</f>
        <v>35200</v>
      </c>
      <c r="Q283" s="16"/>
      <c r="R283" s="146">
        <f t="shared" si="98"/>
        <v>35200</v>
      </c>
    </row>
    <row r="284" spans="1:18" ht="24">
      <c r="A284" s="166"/>
      <c r="B284" s="244"/>
      <c r="C284" s="166" t="s">
        <v>342</v>
      </c>
      <c r="D284" s="167" t="s">
        <v>343</v>
      </c>
      <c r="E284" s="195"/>
      <c r="F284" s="195"/>
      <c r="G284" s="159"/>
      <c r="H284" s="195"/>
      <c r="I284" s="159"/>
      <c r="J284" s="194">
        <v>0</v>
      </c>
      <c r="K284" s="261">
        <v>35000</v>
      </c>
      <c r="L284" s="319">
        <v>35000</v>
      </c>
      <c r="M284" s="319"/>
      <c r="N284" s="319"/>
      <c r="O284" s="319"/>
      <c r="P284" s="319">
        <f>L284+M284</f>
        <v>35000</v>
      </c>
      <c r="Q284" s="16"/>
      <c r="R284" s="146">
        <f t="shared" si="98"/>
        <v>35000</v>
      </c>
    </row>
    <row r="285" spans="1:18" ht="12.75">
      <c r="A285" s="166"/>
      <c r="B285" s="244"/>
      <c r="C285" s="166" t="s">
        <v>140</v>
      </c>
      <c r="D285" s="163" t="s">
        <v>127</v>
      </c>
      <c r="E285" s="195"/>
      <c r="F285" s="195"/>
      <c r="G285" s="159"/>
      <c r="H285" s="195"/>
      <c r="I285" s="159"/>
      <c r="J285" s="194"/>
      <c r="K285" s="261"/>
      <c r="L285" s="319"/>
      <c r="M285" s="319">
        <v>200</v>
      </c>
      <c r="N285" s="319"/>
      <c r="O285" s="319"/>
      <c r="P285" s="319">
        <v>200</v>
      </c>
      <c r="Q285" s="16"/>
      <c r="R285" s="146">
        <f t="shared" si="98"/>
        <v>200</v>
      </c>
    </row>
    <row r="286" spans="1:18" ht="12.75">
      <c r="A286" s="166"/>
      <c r="B286" s="244" t="s">
        <v>344</v>
      </c>
      <c r="C286" s="166"/>
      <c r="D286" s="167" t="s">
        <v>16</v>
      </c>
      <c r="E286" s="195"/>
      <c r="F286" s="195"/>
      <c r="G286" s="159"/>
      <c r="H286" s="195"/>
      <c r="I286" s="159"/>
      <c r="J286" s="194"/>
      <c r="K286" s="261">
        <f>K288+K289</f>
        <v>11900</v>
      </c>
      <c r="L286" s="319">
        <f>SUM(L288:L289)</f>
        <v>11900</v>
      </c>
      <c r="M286" s="319">
        <f>SUM(M288:M289)</f>
        <v>300</v>
      </c>
      <c r="N286" s="319"/>
      <c r="O286" s="319"/>
      <c r="P286" s="319">
        <f>SUM(P288:P289)</f>
        <v>12200</v>
      </c>
      <c r="Q286" s="16">
        <f>SUM(Q287:Q289)</f>
        <v>0</v>
      </c>
      <c r="R286" s="146">
        <f>SUM(R287:R289)</f>
        <v>12200</v>
      </c>
    </row>
    <row r="287" spans="1:18" ht="12.75">
      <c r="A287" s="166"/>
      <c r="B287" s="244"/>
      <c r="C287" s="166" t="s">
        <v>173</v>
      </c>
      <c r="D287" s="163" t="s">
        <v>174</v>
      </c>
      <c r="E287" s="195"/>
      <c r="F287" s="195"/>
      <c r="G287" s="159"/>
      <c r="H287" s="195"/>
      <c r="I287" s="159"/>
      <c r="J287" s="194"/>
      <c r="K287" s="261"/>
      <c r="L287" s="319"/>
      <c r="M287" s="319"/>
      <c r="N287" s="319"/>
      <c r="O287" s="319"/>
      <c r="P287" s="319"/>
      <c r="Q287" s="16">
        <v>3000</v>
      </c>
      <c r="R287" s="146">
        <f>P287+Q287</f>
        <v>3000</v>
      </c>
    </row>
    <row r="288" spans="1:18" ht="12.75">
      <c r="A288" s="166"/>
      <c r="B288" s="244"/>
      <c r="C288" s="166" t="s">
        <v>191</v>
      </c>
      <c r="D288" s="163" t="s">
        <v>132</v>
      </c>
      <c r="E288" s="195"/>
      <c r="F288" s="195"/>
      <c r="G288" s="159"/>
      <c r="H288" s="195"/>
      <c r="I288" s="159"/>
      <c r="J288" s="194"/>
      <c r="K288" s="261">
        <v>10000</v>
      </c>
      <c r="L288" s="319">
        <f>K288</f>
        <v>10000</v>
      </c>
      <c r="M288" s="319">
        <v>300</v>
      </c>
      <c r="N288" s="319"/>
      <c r="O288" s="319"/>
      <c r="P288" s="319">
        <f>L288+M288</f>
        <v>10300</v>
      </c>
      <c r="Q288" s="16">
        <v>-5000</v>
      </c>
      <c r="R288" s="146">
        <f>P288+Q288</f>
        <v>5300</v>
      </c>
    </row>
    <row r="289" spans="1:18" ht="12.75">
      <c r="A289" s="166"/>
      <c r="B289" s="244"/>
      <c r="C289" s="166" t="s">
        <v>140</v>
      </c>
      <c r="D289" s="163" t="s">
        <v>127</v>
      </c>
      <c r="E289" s="195"/>
      <c r="F289" s="195"/>
      <c r="G289" s="159"/>
      <c r="H289" s="195"/>
      <c r="I289" s="159"/>
      <c r="J289" s="194"/>
      <c r="K289" s="261">
        <v>1900</v>
      </c>
      <c r="L289" s="319">
        <f>K289</f>
        <v>1900</v>
      </c>
      <c r="M289" s="319"/>
      <c r="N289" s="319"/>
      <c r="O289" s="319"/>
      <c r="P289" s="319">
        <f>L289+M289</f>
        <v>1900</v>
      </c>
      <c r="Q289" s="16">
        <v>2000</v>
      </c>
      <c r="R289" s="146">
        <f>P289+Q289</f>
        <v>3900</v>
      </c>
    </row>
    <row r="290" spans="1:18" ht="12.75">
      <c r="A290" s="172">
        <v>926</v>
      </c>
      <c r="B290" s="243"/>
      <c r="C290" s="172"/>
      <c r="D290" s="157" t="s">
        <v>116</v>
      </c>
      <c r="E290" s="192">
        <f>SUM(E291+E293)</f>
        <v>473481</v>
      </c>
      <c r="F290" s="192">
        <f>SUM(F291+F293)</f>
        <v>3663842</v>
      </c>
      <c r="G290" s="192">
        <v>30000</v>
      </c>
      <c r="H290" s="192">
        <f>SUM(H291+H293)</f>
        <v>3693842</v>
      </c>
      <c r="I290" s="192">
        <f>SUM(I291+I293)</f>
        <v>4000</v>
      </c>
      <c r="J290" s="192">
        <f>SUM(J291+J293)</f>
        <v>3697842</v>
      </c>
      <c r="K290" s="192">
        <f>SUM(K291+K293)</f>
        <v>15300</v>
      </c>
      <c r="L290" s="184">
        <f>L291+L293</f>
        <v>3713142</v>
      </c>
      <c r="M290" s="184">
        <f>M291+M293</f>
        <v>0</v>
      </c>
      <c r="N290" s="184"/>
      <c r="O290" s="184"/>
      <c r="P290" s="184">
        <f>P291+P293</f>
        <v>3713142</v>
      </c>
      <c r="Q290" s="16">
        <v>2000</v>
      </c>
      <c r="R290" s="146">
        <f>P290+Q290</f>
        <v>3715142</v>
      </c>
    </row>
    <row r="291" spans="1:18" ht="12.75">
      <c r="A291" s="172"/>
      <c r="B291" s="244" t="s">
        <v>232</v>
      </c>
      <c r="C291" s="166"/>
      <c r="D291" s="163" t="s">
        <v>117</v>
      </c>
      <c r="E291" s="193">
        <f>SUM(E292)</f>
        <v>428821</v>
      </c>
      <c r="F291" s="193">
        <f>SUM(F292)</f>
        <v>3618144</v>
      </c>
      <c r="G291" s="159">
        <v>30000</v>
      </c>
      <c r="H291" s="193">
        <f aca="true" t="shared" si="100" ref="H291:P291">SUM(H292)</f>
        <v>3648144</v>
      </c>
      <c r="I291" s="193">
        <f t="shared" si="100"/>
        <v>4000</v>
      </c>
      <c r="J291" s="193">
        <f t="shared" si="100"/>
        <v>3652144</v>
      </c>
      <c r="K291" s="193">
        <f t="shared" si="100"/>
        <v>0</v>
      </c>
      <c r="L291" s="181">
        <f t="shared" si="100"/>
        <v>3652144</v>
      </c>
      <c r="M291" s="181">
        <f t="shared" si="100"/>
        <v>0</v>
      </c>
      <c r="N291" s="181"/>
      <c r="O291" s="181"/>
      <c r="P291" s="181">
        <f t="shared" si="100"/>
        <v>3652144</v>
      </c>
      <c r="Q291" s="16">
        <v>2000</v>
      </c>
      <c r="R291" s="146">
        <f aca="true" t="shared" si="101" ref="R291:R300">P291+Q291</f>
        <v>3654144</v>
      </c>
    </row>
    <row r="292" spans="1:18" ht="12.75">
      <c r="A292" s="172"/>
      <c r="B292" s="244"/>
      <c r="C292" s="166" t="s">
        <v>178</v>
      </c>
      <c r="D292" s="163" t="s">
        <v>121</v>
      </c>
      <c r="E292" s="193">
        <v>428821</v>
      </c>
      <c r="F292" s="193">
        <v>3618144</v>
      </c>
      <c r="G292" s="159">
        <v>30000</v>
      </c>
      <c r="H292" s="193">
        <f>SUM(F292+G292)</f>
        <v>3648144</v>
      </c>
      <c r="I292" s="159">
        <v>4000</v>
      </c>
      <c r="J292" s="194">
        <f>H292+I292</f>
        <v>3652144</v>
      </c>
      <c r="K292" s="16"/>
      <c r="L292" s="319">
        <f aca="true" t="shared" si="102" ref="L292:L298">J292+K292</f>
        <v>3652144</v>
      </c>
      <c r="M292" s="319"/>
      <c r="N292" s="319"/>
      <c r="O292" s="319"/>
      <c r="P292" s="319">
        <f>L292+M292</f>
        <v>3652144</v>
      </c>
      <c r="Q292" s="16">
        <v>2000</v>
      </c>
      <c r="R292" s="146">
        <f t="shared" si="101"/>
        <v>3654144</v>
      </c>
    </row>
    <row r="293" spans="1:18" ht="12.75">
      <c r="A293" s="166"/>
      <c r="B293" s="244">
        <v>92695</v>
      </c>
      <c r="C293" s="166"/>
      <c r="D293" s="163" t="s">
        <v>16</v>
      </c>
      <c r="E293" s="193">
        <f>SUM(E296:E299)</f>
        <v>44660</v>
      </c>
      <c r="F293" s="193">
        <f>SUM(F294:F299)</f>
        <v>45698</v>
      </c>
      <c r="G293" s="159">
        <v>0</v>
      </c>
      <c r="H293" s="193">
        <f>SUM(H294:H299)</f>
        <v>45698</v>
      </c>
      <c r="I293" s="193"/>
      <c r="J293" s="193">
        <v>45698</v>
      </c>
      <c r="K293" s="193">
        <f>SUM(K294:K298)</f>
        <v>15300</v>
      </c>
      <c r="L293" s="181">
        <f>SUM(L294:L300)</f>
        <v>60998</v>
      </c>
      <c r="M293" s="181">
        <f>SUM(M294:M300)</f>
        <v>0</v>
      </c>
      <c r="N293" s="181"/>
      <c r="O293" s="181"/>
      <c r="P293" s="181">
        <f>SUM(P294:P300)</f>
        <v>60998</v>
      </c>
      <c r="Q293" s="16"/>
      <c r="R293" s="146">
        <f t="shared" si="101"/>
        <v>60998</v>
      </c>
    </row>
    <row r="294" spans="1:18" ht="48">
      <c r="A294" s="166"/>
      <c r="B294" s="244"/>
      <c r="C294" s="166" t="s">
        <v>138</v>
      </c>
      <c r="D294" s="167" t="s">
        <v>233</v>
      </c>
      <c r="E294" s="198">
        <v>0</v>
      </c>
      <c r="F294" s="198">
        <v>10000</v>
      </c>
      <c r="G294" s="182">
        <v>0</v>
      </c>
      <c r="H294" s="198">
        <v>36000</v>
      </c>
      <c r="I294" s="159"/>
      <c r="J294" s="194">
        <f>H294+I294</f>
        <v>36000</v>
      </c>
      <c r="K294" s="16"/>
      <c r="L294" s="319">
        <f t="shared" si="102"/>
        <v>36000</v>
      </c>
      <c r="M294" s="319"/>
      <c r="N294" s="319"/>
      <c r="O294" s="319"/>
      <c r="P294" s="319">
        <f>L294+M294</f>
        <v>36000</v>
      </c>
      <c r="Q294" s="16"/>
      <c r="R294" s="146">
        <f t="shared" si="101"/>
        <v>36000</v>
      </c>
    </row>
    <row r="295" spans="1:18" ht="12.75">
      <c r="A295" s="166"/>
      <c r="B295" s="244"/>
      <c r="C295" s="166" t="s">
        <v>173</v>
      </c>
      <c r="D295" s="163" t="s">
        <v>174</v>
      </c>
      <c r="E295" s="198"/>
      <c r="F295" s="198"/>
      <c r="G295" s="182"/>
      <c r="H295" s="198"/>
      <c r="I295" s="159"/>
      <c r="J295" s="194"/>
      <c r="K295" s="16"/>
      <c r="L295" s="319"/>
      <c r="M295" s="319">
        <v>1884</v>
      </c>
      <c r="N295" s="319"/>
      <c r="O295" s="319"/>
      <c r="P295" s="319">
        <f aca="true" t="shared" si="103" ref="P295:P300">L295+M295</f>
        <v>1884</v>
      </c>
      <c r="Q295" s="16"/>
      <c r="R295" s="146">
        <f t="shared" si="101"/>
        <v>1884</v>
      </c>
    </row>
    <row r="296" spans="1:18" ht="12.75">
      <c r="A296" s="166"/>
      <c r="B296" s="244"/>
      <c r="C296" s="166">
        <v>4210</v>
      </c>
      <c r="D296" s="163" t="s">
        <v>132</v>
      </c>
      <c r="E296" s="193">
        <v>20400</v>
      </c>
      <c r="F296" s="193">
        <v>16012</v>
      </c>
      <c r="G296" s="159">
        <v>0</v>
      </c>
      <c r="H296" s="193">
        <v>2531</v>
      </c>
      <c r="I296" s="159"/>
      <c r="J296" s="194">
        <f>H296+I296</f>
        <v>2531</v>
      </c>
      <c r="K296" s="16">
        <v>12300</v>
      </c>
      <c r="L296" s="319">
        <f t="shared" si="102"/>
        <v>14831</v>
      </c>
      <c r="M296" s="319"/>
      <c r="N296" s="319"/>
      <c r="O296" s="319"/>
      <c r="P296" s="319">
        <f t="shared" si="103"/>
        <v>14831</v>
      </c>
      <c r="Q296" s="16"/>
      <c r="R296" s="146">
        <f t="shared" si="101"/>
        <v>14831</v>
      </c>
    </row>
    <row r="297" spans="1:18" ht="12.75">
      <c r="A297" s="166"/>
      <c r="B297" s="244"/>
      <c r="C297" s="166">
        <v>4260</v>
      </c>
      <c r="D297" s="163" t="s">
        <v>154</v>
      </c>
      <c r="E297" s="193">
        <v>8900</v>
      </c>
      <c r="F297" s="193">
        <f>SUM(E297*1.03)</f>
        <v>9167</v>
      </c>
      <c r="G297" s="159">
        <v>0</v>
      </c>
      <c r="H297" s="193">
        <v>6167</v>
      </c>
      <c r="I297" s="159"/>
      <c r="J297" s="194">
        <f>H297+I297</f>
        <v>6167</v>
      </c>
      <c r="K297" s="16"/>
      <c r="L297" s="319">
        <f t="shared" si="102"/>
        <v>6167</v>
      </c>
      <c r="M297" s="319">
        <v>-2134</v>
      </c>
      <c r="N297" s="319"/>
      <c r="O297" s="319"/>
      <c r="P297" s="319">
        <f t="shared" si="103"/>
        <v>4033</v>
      </c>
      <c r="Q297" s="16"/>
      <c r="R297" s="146">
        <f t="shared" si="101"/>
        <v>4033</v>
      </c>
    </row>
    <row r="298" spans="1:18" ht="12.75">
      <c r="A298" s="166"/>
      <c r="B298" s="244"/>
      <c r="C298" s="166">
        <v>4300</v>
      </c>
      <c r="D298" s="163" t="s">
        <v>127</v>
      </c>
      <c r="E298" s="193">
        <v>13190</v>
      </c>
      <c r="F298" s="193">
        <v>8586</v>
      </c>
      <c r="G298" s="159">
        <v>0</v>
      </c>
      <c r="H298" s="193">
        <v>1000</v>
      </c>
      <c r="I298" s="159"/>
      <c r="J298" s="194">
        <f>H298+I298</f>
        <v>1000</v>
      </c>
      <c r="K298" s="16">
        <v>3000</v>
      </c>
      <c r="L298" s="319">
        <f t="shared" si="102"/>
        <v>4000</v>
      </c>
      <c r="M298" s="319"/>
      <c r="N298" s="319"/>
      <c r="O298" s="319"/>
      <c r="P298" s="319">
        <f t="shared" si="103"/>
        <v>4000</v>
      </c>
      <c r="Q298" s="16"/>
      <c r="R298" s="146">
        <f t="shared" si="101"/>
        <v>4000</v>
      </c>
    </row>
    <row r="299" spans="1:18" ht="12.75">
      <c r="A299" s="166"/>
      <c r="B299" s="244"/>
      <c r="C299" s="166">
        <v>4430</v>
      </c>
      <c r="D299" s="163" t="s">
        <v>144</v>
      </c>
      <c r="E299" s="193">
        <v>2170</v>
      </c>
      <c r="F299" s="193">
        <v>1933</v>
      </c>
      <c r="G299" s="159">
        <v>0</v>
      </c>
      <c r="H299" s="193">
        <v>0</v>
      </c>
      <c r="I299" s="159"/>
      <c r="J299" s="194">
        <f>H299+I299</f>
        <v>0</v>
      </c>
      <c r="K299" s="16"/>
      <c r="L299" s="319"/>
      <c r="M299" s="319"/>
      <c r="N299" s="319"/>
      <c r="O299" s="319"/>
      <c r="P299" s="319">
        <f t="shared" si="103"/>
        <v>0</v>
      </c>
      <c r="Q299" s="16"/>
      <c r="R299" s="146">
        <f t="shared" si="101"/>
        <v>0</v>
      </c>
    </row>
    <row r="300" spans="1:18" ht="12.75">
      <c r="A300" s="166"/>
      <c r="B300" s="244"/>
      <c r="C300" s="166">
        <v>4430</v>
      </c>
      <c r="D300" s="163" t="s">
        <v>144</v>
      </c>
      <c r="E300" s="193"/>
      <c r="F300" s="193"/>
      <c r="G300" s="159"/>
      <c r="H300" s="193"/>
      <c r="I300" s="159"/>
      <c r="J300" s="194"/>
      <c r="K300" s="16"/>
      <c r="L300" s="319"/>
      <c r="M300" s="319">
        <v>250</v>
      </c>
      <c r="N300" s="319"/>
      <c r="O300" s="319"/>
      <c r="P300" s="319">
        <f t="shared" si="103"/>
        <v>250</v>
      </c>
      <c r="Q300" s="16"/>
      <c r="R300" s="146">
        <f t="shared" si="101"/>
        <v>250</v>
      </c>
    </row>
    <row r="301" spans="1:18" ht="12.75">
      <c r="A301" s="166"/>
      <c r="B301" s="244"/>
      <c r="C301" s="166"/>
      <c r="D301" s="157" t="s">
        <v>234</v>
      </c>
      <c r="E301" s="192" t="e">
        <f aca="true" t="shared" si="104" ref="E301:R301">SUM(E10+E18+E30+E33+E39+E46+E82+E86+E99+E105+E109+E112+E184+E194+E230+E254+E278+E290)</f>
        <v>#REF!</v>
      </c>
      <c r="F301" s="192" t="e">
        <f t="shared" si="104"/>
        <v>#REF!</v>
      </c>
      <c r="G301" s="192">
        <f t="shared" si="104"/>
        <v>853789</v>
      </c>
      <c r="H301" s="192">
        <f t="shared" si="104"/>
        <v>16658450</v>
      </c>
      <c r="I301" s="192">
        <f t="shared" si="104"/>
        <v>67664</v>
      </c>
      <c r="J301" s="192">
        <f t="shared" si="104"/>
        <v>16726114</v>
      </c>
      <c r="K301" s="192">
        <f t="shared" si="104"/>
        <v>125658</v>
      </c>
      <c r="L301" s="184">
        <f t="shared" si="104"/>
        <v>16851772</v>
      </c>
      <c r="M301" s="184">
        <f t="shared" si="104"/>
        <v>54997</v>
      </c>
      <c r="N301" s="184"/>
      <c r="O301" s="184"/>
      <c r="P301" s="184">
        <f t="shared" si="104"/>
        <v>16906169</v>
      </c>
      <c r="Q301" s="184">
        <f t="shared" si="104"/>
        <v>313055</v>
      </c>
      <c r="R301" s="184">
        <f t="shared" si="104"/>
        <v>17219824</v>
      </c>
    </row>
    <row r="302" spans="1:17" ht="12.75">
      <c r="A302" s="166"/>
      <c r="B302" s="244"/>
      <c r="C302" s="166"/>
      <c r="D302" s="157"/>
      <c r="E302" s="192"/>
      <c r="F302" s="192"/>
      <c r="G302" s="159"/>
      <c r="H302" s="159"/>
      <c r="I302" s="159"/>
      <c r="J302" s="159"/>
      <c r="K302" s="16"/>
      <c r="L302" s="16"/>
      <c r="M302" s="16"/>
      <c r="N302" s="16"/>
      <c r="O302" s="16"/>
      <c r="P302" s="16"/>
      <c r="Q302" s="16"/>
    </row>
    <row r="303" spans="1:17" ht="27" customHeight="1">
      <c r="A303" s="166"/>
      <c r="B303" s="244"/>
      <c r="C303" s="166"/>
      <c r="D303" s="157"/>
      <c r="E303" s="192"/>
      <c r="F303" s="192"/>
      <c r="G303" s="159"/>
      <c r="H303" s="159"/>
      <c r="I303" s="159"/>
      <c r="J303" s="159"/>
      <c r="K303" s="16"/>
      <c r="L303" s="16"/>
      <c r="M303" s="16"/>
      <c r="N303" s="16"/>
      <c r="O303" s="16"/>
      <c r="P303" s="16"/>
      <c r="Q303" s="16"/>
    </row>
    <row r="304" spans="1:17" ht="27.75" customHeight="1">
      <c r="A304" s="190"/>
      <c r="B304" s="247"/>
      <c r="C304" s="211"/>
      <c r="D304" s="450" t="s">
        <v>253</v>
      </c>
      <c r="E304" s="451"/>
      <c r="F304" s="451"/>
      <c r="G304" s="159"/>
      <c r="H304" s="159"/>
      <c r="I304" s="159"/>
      <c r="J304" s="159"/>
      <c r="K304" s="16"/>
      <c r="L304" s="16"/>
      <c r="M304" s="16"/>
      <c r="N304" s="16"/>
      <c r="O304" s="16"/>
      <c r="P304" s="16"/>
      <c r="Q304" s="16"/>
    </row>
    <row r="305" spans="1:17" ht="12.75">
      <c r="A305" s="190"/>
      <c r="B305" s="247"/>
      <c r="C305" s="211"/>
      <c r="D305" s="157"/>
      <c r="E305" s="158"/>
      <c r="F305" s="158"/>
      <c r="G305" s="159"/>
      <c r="H305" s="159"/>
      <c r="I305" s="159"/>
      <c r="J305" s="159"/>
      <c r="K305" s="16"/>
      <c r="L305" s="16"/>
      <c r="M305" s="16"/>
      <c r="N305" s="16"/>
      <c r="O305" s="16"/>
      <c r="P305" s="16"/>
      <c r="Q305" s="16"/>
    </row>
    <row r="306" spans="1:17" ht="12.75">
      <c r="A306" s="190"/>
      <c r="B306" s="30"/>
      <c r="C306" s="31"/>
      <c r="D306" s="34"/>
      <c r="E306" s="37" t="s">
        <v>119</v>
      </c>
      <c r="F306" s="3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 customHeight="1">
      <c r="A307" s="190"/>
      <c r="B307" s="30"/>
      <c r="C307" s="31"/>
      <c r="D307" s="412" t="s">
        <v>254</v>
      </c>
      <c r="E307" s="413"/>
      <c r="F307" s="413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2.75">
      <c r="A308" s="159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2.75">
      <c r="A309" s="159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2.75">
      <c r="A310" s="159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2.75">
      <c r="A311" s="159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2.75">
      <c r="A312" s="159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2.75">
      <c r="A313" s="159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12.75">
      <c r="A314" s="159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2.75">
      <c r="A315" s="159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2.75">
      <c r="A316" s="159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2.75">
      <c r="A317" s="159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2.75">
      <c r="A318" s="159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2.75">
      <c r="A319" s="159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2.75">
      <c r="A320" s="159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2.75">
      <c r="A321" s="159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2.75">
      <c r="A322" s="159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2.75">
      <c r="A323" s="159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2.75">
      <c r="A324" s="159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2.75">
      <c r="A325" s="159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2.75">
      <c r="A326" s="15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2.75">
      <c r="A327" s="159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2.75">
      <c r="A328" s="159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2.75">
      <c r="A329" s="15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2.75">
      <c r="A330" s="15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2.75">
      <c r="A331" s="159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2.75">
      <c r="A332" s="159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2.75">
      <c r="A333" s="159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2.75">
      <c r="A334" s="159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2.75">
      <c r="A335" s="159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2.75">
      <c r="A336" s="159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2.75">
      <c r="A337" s="159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2.75">
      <c r="A338" s="159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2.75">
      <c r="A339" s="159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2.75">
      <c r="A340" s="159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2.75">
      <c r="A341" s="159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2.75">
      <c r="A342" s="159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2.75">
      <c r="A343" s="159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2.75">
      <c r="A344" s="159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2.75">
      <c r="A345" s="159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2.75">
      <c r="A346" s="159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2.75">
      <c r="A347" s="159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2.75">
      <c r="A348" s="159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2.75">
      <c r="A349" s="159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2.75">
      <c r="A350" s="159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2.75">
      <c r="A351" s="159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2.75">
      <c r="A352" s="159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2.75">
      <c r="A353" s="159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2.75">
      <c r="A354" s="159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2.75">
      <c r="A355" s="159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2.75">
      <c r="A356" s="159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2.75">
      <c r="A357" s="159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2.75">
      <c r="A358" s="159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2.75">
      <c r="A359" s="159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2.75">
      <c r="A360" s="159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2.75">
      <c r="A361" s="159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2.75">
      <c r="A362" s="159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2.75">
      <c r="A363" s="159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2.75">
      <c r="A364" s="159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2.75">
      <c r="A365" s="159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2.75">
      <c r="A366" s="159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2.75">
      <c r="A367" s="159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2.75">
      <c r="A368" s="159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2.75">
      <c r="A369" s="159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2.75">
      <c r="A370" s="159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2.75">
      <c r="A371" s="159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2.75">
      <c r="A372" s="159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2.75">
      <c r="A373" s="159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2.75">
      <c r="A374" s="159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2.75">
      <c r="A375" s="159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2.75">
      <c r="A376" s="159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2.75">
      <c r="A377" s="159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2.75">
      <c r="A378" s="159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2.75">
      <c r="A379" s="159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2.75">
      <c r="A380" s="159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2.75">
      <c r="A381" s="159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2.75">
      <c r="A382" s="159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2.75">
      <c r="A383" s="159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2.75">
      <c r="A384" s="159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2.75">
      <c r="A385" s="159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2.75">
      <c r="A386" s="159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2.75">
      <c r="A387" s="159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2.75">
      <c r="A388" s="159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2.75">
      <c r="A389" s="159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12.75">
      <c r="A390" s="159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2.75">
      <c r="A391" s="159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2.75">
      <c r="A392" s="15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2.75">
      <c r="A393" s="159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2.75">
      <c r="A394" s="159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2.75">
      <c r="A395" s="159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2.75">
      <c r="A396" s="159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1:17" ht="12.75">
      <c r="A397" s="159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2.75">
      <c r="A398" s="159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2.75">
      <c r="A399" s="159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1:17" ht="12.75">
      <c r="A400" s="159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2.75">
      <c r="A401" s="159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2.75">
      <c r="A402" s="159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2.75">
      <c r="A403" s="159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2.75">
      <c r="A404" s="159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ht="12.75">
      <c r="A405" s="178"/>
    </row>
    <row r="406" ht="12.75">
      <c r="A406" s="178"/>
    </row>
    <row r="407" ht="12.75">
      <c r="A407" s="178"/>
    </row>
    <row r="408" ht="12.75">
      <c r="A408" s="178"/>
    </row>
    <row r="409" ht="12.75">
      <c r="A409" s="178"/>
    </row>
    <row r="410" ht="12.75">
      <c r="A410" s="178"/>
    </row>
    <row r="411" ht="12.75">
      <c r="A411" s="178"/>
    </row>
    <row r="412" ht="12.75">
      <c r="A412" s="178"/>
    </row>
    <row r="413" ht="12.75">
      <c r="A413" s="178"/>
    </row>
    <row r="414" ht="12.75">
      <c r="A414" s="178"/>
    </row>
    <row r="415" ht="12.75">
      <c r="A415" s="178"/>
    </row>
    <row r="416" ht="12.75">
      <c r="A416" s="178"/>
    </row>
    <row r="417" ht="12.75">
      <c r="A417" s="178"/>
    </row>
    <row r="418" ht="12.75">
      <c r="A418" s="178"/>
    </row>
    <row r="419" ht="12.75">
      <c r="A419" s="178"/>
    </row>
    <row r="420" ht="12.75">
      <c r="A420" s="178"/>
    </row>
    <row r="421" ht="12.75">
      <c r="A421" s="178"/>
    </row>
    <row r="422" ht="12.75">
      <c r="A422" s="178"/>
    </row>
    <row r="423" ht="12.75">
      <c r="A423" s="178"/>
    </row>
    <row r="424" ht="12.75">
      <c r="A424" s="178"/>
    </row>
    <row r="425" ht="12.75">
      <c r="A425" s="178"/>
    </row>
    <row r="426" ht="12.75">
      <c r="A426" s="178"/>
    </row>
    <row r="427" ht="12.75">
      <c r="A427" s="178"/>
    </row>
    <row r="428" ht="12.75">
      <c r="A428" s="178"/>
    </row>
    <row r="429" ht="12.75">
      <c r="A429" s="178"/>
    </row>
    <row r="430" ht="12.75">
      <c r="A430" s="178"/>
    </row>
    <row r="431" ht="12.75">
      <c r="A431" s="178"/>
    </row>
    <row r="432" ht="12.75">
      <c r="A432" s="178"/>
    </row>
    <row r="433" ht="12.75">
      <c r="A433" s="178"/>
    </row>
    <row r="434" ht="12.75">
      <c r="A434" s="178"/>
    </row>
    <row r="435" ht="12.75">
      <c r="A435" s="178"/>
    </row>
    <row r="436" ht="12.75">
      <c r="A436" s="178"/>
    </row>
    <row r="437" ht="12.75">
      <c r="A437" s="178"/>
    </row>
    <row r="438" ht="12.75">
      <c r="A438" s="178"/>
    </row>
    <row r="439" ht="12.75">
      <c r="A439" s="178"/>
    </row>
    <row r="440" ht="12.75">
      <c r="A440" s="178"/>
    </row>
    <row r="441" ht="12.75">
      <c r="A441" s="178"/>
    </row>
    <row r="442" ht="12.75">
      <c r="A442" s="178"/>
    </row>
    <row r="443" ht="12.75">
      <c r="A443" s="178"/>
    </row>
    <row r="444" ht="12.75">
      <c r="A444" s="178"/>
    </row>
    <row r="445" ht="12.75">
      <c r="A445" s="178"/>
    </row>
    <row r="446" ht="12.75">
      <c r="A446" s="178"/>
    </row>
    <row r="447" ht="12.75">
      <c r="A447" s="178"/>
    </row>
    <row r="448" ht="12.75">
      <c r="A448" s="178"/>
    </row>
    <row r="449" ht="12.75">
      <c r="A449" s="178"/>
    </row>
    <row r="450" ht="12.75">
      <c r="A450" s="178"/>
    </row>
    <row r="451" ht="12.75">
      <c r="A451" s="178"/>
    </row>
    <row r="452" ht="12.75">
      <c r="A452" s="178"/>
    </row>
    <row r="453" ht="12.75">
      <c r="A453" s="178"/>
    </row>
    <row r="454" ht="12.75">
      <c r="A454" s="178"/>
    </row>
    <row r="455" ht="12.75">
      <c r="A455" s="178"/>
    </row>
    <row r="456" ht="12.75">
      <c r="A456" s="178"/>
    </row>
    <row r="457" ht="12.75">
      <c r="A457" s="178"/>
    </row>
    <row r="458" ht="12.75">
      <c r="A458" s="178"/>
    </row>
    <row r="459" ht="12.75">
      <c r="A459" s="178"/>
    </row>
    <row r="460" ht="12.75">
      <c r="A460" s="178"/>
    </row>
    <row r="461" ht="12.75">
      <c r="A461" s="178"/>
    </row>
    <row r="462" ht="12.75">
      <c r="A462" s="178"/>
    </row>
    <row r="463" ht="12.75">
      <c r="A463" s="178"/>
    </row>
    <row r="464" ht="12.75">
      <c r="A464" s="178"/>
    </row>
    <row r="465" ht="12.75">
      <c r="A465" s="178"/>
    </row>
    <row r="466" ht="12.75">
      <c r="A466" s="178"/>
    </row>
    <row r="467" ht="12.75">
      <c r="A467" s="178"/>
    </row>
    <row r="468" ht="12.75">
      <c r="A468" s="178"/>
    </row>
    <row r="469" ht="12.75">
      <c r="A469" s="178"/>
    </row>
    <row r="470" ht="12.75">
      <c r="A470" s="178"/>
    </row>
    <row r="471" ht="12.75">
      <c r="A471" s="178"/>
    </row>
    <row r="472" ht="12.75">
      <c r="A472" s="178"/>
    </row>
    <row r="473" ht="12.75">
      <c r="A473" s="178"/>
    </row>
    <row r="474" ht="12.75">
      <c r="A474" s="178"/>
    </row>
    <row r="475" ht="12.75">
      <c r="A475" s="178"/>
    </row>
    <row r="476" ht="12.75">
      <c r="A476" s="178"/>
    </row>
    <row r="477" ht="12.75">
      <c r="A477" s="178"/>
    </row>
    <row r="478" ht="12.75">
      <c r="A478" s="178"/>
    </row>
    <row r="479" ht="12.75">
      <c r="A479" s="178"/>
    </row>
    <row r="480" ht="12.75">
      <c r="A480" s="178"/>
    </row>
    <row r="481" ht="12.75">
      <c r="A481" s="178"/>
    </row>
    <row r="482" ht="12.75">
      <c r="A482" s="178"/>
    </row>
    <row r="483" ht="12.75">
      <c r="A483" s="178"/>
    </row>
    <row r="484" ht="12.75">
      <c r="A484" s="178"/>
    </row>
    <row r="485" ht="12.75">
      <c r="A485" s="178"/>
    </row>
    <row r="486" ht="12.75">
      <c r="A486" s="178"/>
    </row>
    <row r="487" ht="12.75">
      <c r="A487" s="178"/>
    </row>
    <row r="488" ht="12.75">
      <c r="A488" s="178"/>
    </row>
    <row r="489" ht="12.75">
      <c r="A489" s="178"/>
    </row>
    <row r="490" ht="12.75">
      <c r="A490" s="178"/>
    </row>
    <row r="491" ht="12.75">
      <c r="A491" s="178"/>
    </row>
    <row r="492" ht="12.75">
      <c r="A492" s="178"/>
    </row>
    <row r="493" ht="12.75">
      <c r="A493" s="178"/>
    </row>
    <row r="494" ht="12.75">
      <c r="A494" s="178"/>
    </row>
    <row r="495" ht="12.75">
      <c r="A495" s="178"/>
    </row>
    <row r="496" ht="12.75">
      <c r="A496" s="178"/>
    </row>
    <row r="497" ht="12.75">
      <c r="A497" s="178"/>
    </row>
    <row r="498" ht="12.75">
      <c r="A498" s="178"/>
    </row>
    <row r="499" ht="12.75">
      <c r="A499" s="178"/>
    </row>
    <row r="500" ht="12.75">
      <c r="A500" s="178"/>
    </row>
    <row r="501" ht="12.75">
      <c r="A501" s="178"/>
    </row>
    <row r="502" ht="12.75">
      <c r="A502" s="178"/>
    </row>
    <row r="503" ht="12.75">
      <c r="A503" s="178"/>
    </row>
    <row r="504" ht="12.75">
      <c r="A504" s="178"/>
    </row>
  </sheetData>
  <mergeCells count="6">
    <mergeCell ref="D304:F304"/>
    <mergeCell ref="D307:F307"/>
    <mergeCell ref="D1:F1"/>
    <mergeCell ref="D2:F2"/>
    <mergeCell ref="D3:F3"/>
    <mergeCell ref="D4:F4"/>
  </mergeCells>
  <printOptions/>
  <pageMargins left="0.58" right="0.4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42">
      <selection activeCell="K64" sqref="K64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5.625" style="0" customWidth="1"/>
    <col min="4" max="4" width="37.875" style="0" customWidth="1"/>
    <col min="5" max="5" width="0.12890625" style="0" hidden="1" customWidth="1"/>
    <col min="6" max="6" width="10.375" style="0" customWidth="1"/>
    <col min="7" max="7" width="10.75390625" style="0" customWidth="1"/>
    <col min="8" max="8" width="10.375" style="0" customWidth="1"/>
  </cols>
  <sheetData>
    <row r="1" spans="6:7" ht="14.25" customHeight="1">
      <c r="F1" s="1" t="s">
        <v>279</v>
      </c>
      <c r="G1" s="1"/>
    </row>
    <row r="2" spans="6:7" ht="12.75">
      <c r="F2" s="1" t="s">
        <v>296</v>
      </c>
      <c r="G2" s="1"/>
    </row>
    <row r="3" spans="6:7" ht="12.75">
      <c r="F3" s="1" t="s">
        <v>280</v>
      </c>
      <c r="G3" s="1"/>
    </row>
    <row r="4" spans="6:7" ht="12.75">
      <c r="F4" s="1" t="s">
        <v>315</v>
      </c>
      <c r="G4" s="1"/>
    </row>
    <row r="5" spans="6:7" ht="12.75">
      <c r="F5" s="1"/>
      <c r="G5" s="1"/>
    </row>
    <row r="7" ht="15.75">
      <c r="D7" s="140" t="s">
        <v>284</v>
      </c>
    </row>
    <row r="9" spans="1:8" ht="25.5">
      <c r="A9" s="153" t="s">
        <v>1</v>
      </c>
      <c r="B9" s="153" t="s">
        <v>277</v>
      </c>
      <c r="C9" s="153" t="s">
        <v>243</v>
      </c>
      <c r="D9" s="153" t="s">
        <v>275</v>
      </c>
      <c r="E9" s="153"/>
      <c r="F9" s="153" t="s">
        <v>276</v>
      </c>
      <c r="G9" s="151" t="s">
        <v>291</v>
      </c>
      <c r="H9" s="153" t="s">
        <v>274</v>
      </c>
    </row>
    <row r="10" spans="1:8" ht="12.75">
      <c r="A10" s="229" t="s">
        <v>6</v>
      </c>
      <c r="B10" s="230"/>
      <c r="C10" s="231"/>
      <c r="D10" s="232" t="s">
        <v>7</v>
      </c>
      <c r="F10" s="233">
        <f>SUM(F11)</f>
        <v>506676</v>
      </c>
      <c r="G10" s="233">
        <f>SUM(G11)</f>
        <v>0</v>
      </c>
      <c r="H10" s="233">
        <f>SUM(H11)</f>
        <v>506676</v>
      </c>
    </row>
    <row r="11" spans="1:8" ht="12.75">
      <c r="A11" s="160"/>
      <c r="B11" s="161" t="s">
        <v>8</v>
      </c>
      <c r="C11" s="162"/>
      <c r="D11" s="163" t="s">
        <v>9</v>
      </c>
      <c r="F11" s="164">
        <f>SUM(F12:F12)</f>
        <v>506676</v>
      </c>
      <c r="G11" s="164">
        <f>SUM(G12:G13)</f>
        <v>0</v>
      </c>
      <c r="H11" s="164">
        <f>SUM(H12:H13)</f>
        <v>506676</v>
      </c>
    </row>
    <row r="12" spans="1:8" ht="72" customHeight="1">
      <c r="A12" s="160"/>
      <c r="B12" s="165"/>
      <c r="C12" s="166" t="s">
        <v>11</v>
      </c>
      <c r="D12" s="167" t="s">
        <v>12</v>
      </c>
      <c r="F12" s="164">
        <v>506676</v>
      </c>
      <c r="G12" s="169">
        <v>-506676</v>
      </c>
      <c r="H12" s="170">
        <f>SUM(F12+G12)</f>
        <v>0</v>
      </c>
    </row>
    <row r="13" spans="1:8" ht="60.75" customHeight="1">
      <c r="A13" s="160"/>
      <c r="B13" s="165"/>
      <c r="C13" s="166" t="s">
        <v>297</v>
      </c>
      <c r="D13" s="167" t="s">
        <v>299</v>
      </c>
      <c r="F13" s="164">
        <v>0</v>
      </c>
      <c r="G13" s="169">
        <v>506676</v>
      </c>
      <c r="H13" s="169">
        <f>SUM(F13+G13)</f>
        <v>506676</v>
      </c>
    </row>
    <row r="14" spans="1:8" ht="12.75">
      <c r="A14" s="155">
        <v>600</v>
      </c>
      <c r="B14" s="155"/>
      <c r="C14" s="172"/>
      <c r="D14" s="173" t="s">
        <v>19</v>
      </c>
      <c r="F14" s="175">
        <f>SUM(F15)</f>
        <v>1115044</v>
      </c>
      <c r="G14" s="175">
        <f>SUM(G15)</f>
        <v>0</v>
      </c>
      <c r="H14" s="175">
        <f aca="true" t="shared" si="0" ref="H14:H20">F14+G14</f>
        <v>1115044</v>
      </c>
    </row>
    <row r="15" spans="1:8" ht="12.75">
      <c r="A15" s="160"/>
      <c r="B15" s="160">
        <v>60016</v>
      </c>
      <c r="C15" s="166"/>
      <c r="D15" s="167" t="s">
        <v>20</v>
      </c>
      <c r="F15" s="176">
        <f>SUM(F16:F18)</f>
        <v>1115044</v>
      </c>
      <c r="G15" s="176">
        <f>SUM(G16:G20)</f>
        <v>0</v>
      </c>
      <c r="H15" s="175">
        <f t="shared" si="0"/>
        <v>1115044</v>
      </c>
    </row>
    <row r="16" spans="1:8" ht="12.75">
      <c r="A16" s="160"/>
      <c r="B16" s="160"/>
      <c r="C16" s="166" t="s">
        <v>26</v>
      </c>
      <c r="D16" s="167" t="s">
        <v>27</v>
      </c>
      <c r="F16" s="177">
        <v>400</v>
      </c>
      <c r="G16" s="178"/>
      <c r="H16" s="179">
        <f t="shared" si="0"/>
        <v>400</v>
      </c>
    </row>
    <row r="17" spans="1:8" ht="12.75">
      <c r="A17" s="160"/>
      <c r="B17" s="160"/>
      <c r="C17" s="166" t="s">
        <v>95</v>
      </c>
      <c r="D17" s="167" t="s">
        <v>27</v>
      </c>
      <c r="F17" s="177">
        <v>820</v>
      </c>
      <c r="G17" s="178"/>
      <c r="H17" s="179">
        <f t="shared" si="0"/>
        <v>820</v>
      </c>
    </row>
    <row r="18" spans="1:8" ht="36">
      <c r="A18" s="160"/>
      <c r="B18" s="160"/>
      <c r="C18" s="166" t="s">
        <v>10</v>
      </c>
      <c r="D18" s="167" t="s">
        <v>21</v>
      </c>
      <c r="F18" s="180">
        <v>1113824</v>
      </c>
      <c r="G18" s="169">
        <v>-1113824</v>
      </c>
      <c r="H18" s="170">
        <f t="shared" si="0"/>
        <v>0</v>
      </c>
    </row>
    <row r="19" spans="1:8" ht="72.75" customHeight="1">
      <c r="A19" s="160"/>
      <c r="B19" s="160"/>
      <c r="C19" s="166" t="s">
        <v>302</v>
      </c>
      <c r="D19" s="167" t="s">
        <v>303</v>
      </c>
      <c r="F19" s="180">
        <v>0</v>
      </c>
      <c r="G19" s="169">
        <v>982786</v>
      </c>
      <c r="H19" s="170">
        <f t="shared" si="0"/>
        <v>982786</v>
      </c>
    </row>
    <row r="20" spans="1:8" ht="75" customHeight="1">
      <c r="A20" s="160"/>
      <c r="B20" s="160"/>
      <c r="C20" s="166" t="s">
        <v>319</v>
      </c>
      <c r="D20" s="167" t="s">
        <v>321</v>
      </c>
      <c r="F20" s="180">
        <v>0</v>
      </c>
      <c r="G20" s="169">
        <v>131038</v>
      </c>
      <c r="H20" s="170">
        <f t="shared" si="0"/>
        <v>131038</v>
      </c>
    </row>
    <row r="21" spans="1:8" ht="0.75" customHeight="1" hidden="1">
      <c r="A21" s="160"/>
      <c r="B21" s="160">
        <v>75831</v>
      </c>
      <c r="C21" s="166"/>
      <c r="D21" s="167" t="s">
        <v>97</v>
      </c>
      <c r="F21" s="164">
        <f>SUM(F22)</f>
        <v>26190</v>
      </c>
      <c r="G21" s="164">
        <f>SUM(G22)</f>
        <v>0</v>
      </c>
      <c r="H21" s="164">
        <f>SUM(H22)</f>
        <v>26190</v>
      </c>
    </row>
    <row r="22" spans="1:8" ht="12.75" hidden="1">
      <c r="A22" s="160"/>
      <c r="B22" s="160"/>
      <c r="C22" s="166" t="s">
        <v>91</v>
      </c>
      <c r="D22" s="167" t="s">
        <v>92</v>
      </c>
      <c r="F22" s="164">
        <v>26190</v>
      </c>
      <c r="G22" s="178"/>
      <c r="H22" s="179">
        <f>F22+G22</f>
        <v>26190</v>
      </c>
    </row>
    <row r="23" spans="2:8" ht="12.75" hidden="1">
      <c r="B23" s="160">
        <v>80104</v>
      </c>
      <c r="C23" s="166"/>
      <c r="D23" s="167" t="s">
        <v>101</v>
      </c>
      <c r="F23" s="164">
        <f>SUM(F24:F26)</f>
        <v>155275</v>
      </c>
      <c r="G23" s="164">
        <f>SUM(G24:G26)</f>
        <v>0</v>
      </c>
      <c r="H23" s="164">
        <f>SUM(H24:H26)</f>
        <v>155275</v>
      </c>
    </row>
    <row r="24" spans="2:8" ht="12.75" hidden="1">
      <c r="B24" s="160"/>
      <c r="C24" s="166" t="s">
        <v>41</v>
      </c>
      <c r="D24" s="167" t="s">
        <v>42</v>
      </c>
      <c r="F24" s="164">
        <v>153125</v>
      </c>
      <c r="G24" s="178"/>
      <c r="H24" s="179">
        <f>F24+G24</f>
        <v>153125</v>
      </c>
    </row>
    <row r="25" spans="2:8" ht="12.75" hidden="1">
      <c r="B25" s="160"/>
      <c r="C25" s="166" t="s">
        <v>32</v>
      </c>
      <c r="D25" s="167" t="s">
        <v>33</v>
      </c>
      <c r="F25" s="164">
        <v>2000</v>
      </c>
      <c r="G25" s="178"/>
      <c r="H25" s="179">
        <f>F25+G25</f>
        <v>2000</v>
      </c>
    </row>
    <row r="26" spans="2:8" ht="12.75" hidden="1">
      <c r="B26" s="160"/>
      <c r="C26" s="166" t="s">
        <v>95</v>
      </c>
      <c r="D26" s="167" t="s">
        <v>96</v>
      </c>
      <c r="F26" s="164">
        <v>150</v>
      </c>
      <c r="G26" s="178"/>
      <c r="H26" s="179">
        <f>F26+G26</f>
        <v>150</v>
      </c>
    </row>
    <row r="27" spans="1:8" ht="12.75">
      <c r="A27" s="155">
        <v>852</v>
      </c>
      <c r="B27" s="155"/>
      <c r="C27" s="172"/>
      <c r="D27" s="173" t="s">
        <v>103</v>
      </c>
      <c r="F27" s="158">
        <f>SUM(F29+F31+F33+F36)</f>
        <v>817365</v>
      </c>
      <c r="G27" s="158">
        <f>G40+G42</f>
        <v>10014</v>
      </c>
      <c r="H27" s="158">
        <v>827379</v>
      </c>
    </row>
    <row r="28" spans="1:8" ht="12.75" hidden="1">
      <c r="A28" s="155"/>
      <c r="B28" s="155"/>
      <c r="C28" s="172"/>
      <c r="D28" s="173"/>
      <c r="F28" s="158"/>
      <c r="G28" s="179"/>
      <c r="H28" s="178"/>
    </row>
    <row r="29" spans="1:8" ht="24" hidden="1">
      <c r="A29" s="160"/>
      <c r="B29" s="185">
        <v>85212</v>
      </c>
      <c r="C29" s="166"/>
      <c r="D29" s="167" t="s">
        <v>104</v>
      </c>
      <c r="F29" s="164">
        <f>SUM(F30)</f>
        <v>716000</v>
      </c>
      <c r="G29" s="164">
        <f>SUM(G30)</f>
        <v>0</v>
      </c>
      <c r="H29" s="164">
        <f>SUM(H30)</f>
        <v>716000</v>
      </c>
    </row>
    <row r="30" spans="1:8" ht="48" hidden="1">
      <c r="A30" s="160"/>
      <c r="B30" s="185"/>
      <c r="C30" s="166" t="s">
        <v>36</v>
      </c>
      <c r="D30" s="167" t="s">
        <v>37</v>
      </c>
      <c r="F30" s="181">
        <v>716000</v>
      </c>
      <c r="G30" s="179"/>
      <c r="H30" s="179">
        <f>F30+G30</f>
        <v>716000</v>
      </c>
    </row>
    <row r="31" spans="1:8" ht="36" hidden="1">
      <c r="A31" s="160"/>
      <c r="B31" s="185">
        <v>85213</v>
      </c>
      <c r="C31" s="166"/>
      <c r="D31" s="167" t="s">
        <v>105</v>
      </c>
      <c r="F31" s="181">
        <f>SUM(F32)</f>
        <v>6500</v>
      </c>
      <c r="G31" s="181">
        <f>SUM(G32)</f>
        <v>0</v>
      </c>
      <c r="H31" s="181">
        <f>SUM(H32)</f>
        <v>6500</v>
      </c>
    </row>
    <row r="32" spans="1:8" ht="48" hidden="1">
      <c r="A32" s="160"/>
      <c r="B32" s="160"/>
      <c r="C32" s="166" t="s">
        <v>36</v>
      </c>
      <c r="D32" s="167" t="s">
        <v>37</v>
      </c>
      <c r="F32" s="181">
        <v>6500</v>
      </c>
      <c r="G32" s="179"/>
      <c r="H32" s="179">
        <f>F32+G32</f>
        <v>6500</v>
      </c>
    </row>
    <row r="33" spans="1:8" ht="24" hidden="1">
      <c r="A33" s="160"/>
      <c r="B33" s="185">
        <v>85214</v>
      </c>
      <c r="C33" s="166"/>
      <c r="D33" s="167" t="s">
        <v>106</v>
      </c>
      <c r="F33" s="181">
        <f>SUM(F34+F35)</f>
        <v>47400</v>
      </c>
      <c r="G33" s="181">
        <f>SUM(G34+G35)</f>
        <v>0</v>
      </c>
      <c r="H33" s="181">
        <f>SUM(H34+H35)</f>
        <v>47400</v>
      </c>
    </row>
    <row r="34" spans="1:8" ht="48" hidden="1">
      <c r="A34" s="160"/>
      <c r="B34" s="160"/>
      <c r="C34" s="166" t="s">
        <v>36</v>
      </c>
      <c r="D34" s="167" t="s">
        <v>37</v>
      </c>
      <c r="F34" s="181">
        <v>15800</v>
      </c>
      <c r="G34" s="179"/>
      <c r="H34" s="179">
        <f>F34+G34</f>
        <v>15800</v>
      </c>
    </row>
    <row r="35" spans="1:8" ht="36" hidden="1">
      <c r="A35" s="160"/>
      <c r="B35" s="160"/>
      <c r="C35" s="166" t="s">
        <v>100</v>
      </c>
      <c r="D35" s="167" t="s">
        <v>107</v>
      </c>
      <c r="F35" s="181">
        <v>31600</v>
      </c>
      <c r="G35" s="179"/>
      <c r="H35" s="179">
        <f>F35+G35</f>
        <v>31600</v>
      </c>
    </row>
    <row r="36" spans="1:8" ht="12.75" hidden="1">
      <c r="A36" s="160"/>
      <c r="B36" s="160">
        <v>85219</v>
      </c>
      <c r="C36" s="166"/>
      <c r="D36" s="167" t="s">
        <v>108</v>
      </c>
      <c r="F36" s="164">
        <f>SUM(F37:F39)</f>
        <v>47465</v>
      </c>
      <c r="G36" s="164">
        <f>SUM(G37:G39)</f>
        <v>0</v>
      </c>
      <c r="H36" s="164">
        <f>SUM(H37:H39)</f>
        <v>47465</v>
      </c>
    </row>
    <row r="37" spans="1:8" ht="12.75" hidden="1">
      <c r="A37" s="160"/>
      <c r="B37" s="160"/>
      <c r="C37" s="166" t="s">
        <v>32</v>
      </c>
      <c r="D37" s="167" t="s">
        <v>33</v>
      </c>
      <c r="F37" s="164">
        <v>937</v>
      </c>
      <c r="G37" s="179"/>
      <c r="H37" s="179">
        <f>F37+G37</f>
        <v>937</v>
      </c>
    </row>
    <row r="38" spans="1:8" ht="12.75" hidden="1">
      <c r="A38" s="160"/>
      <c r="B38" s="160"/>
      <c r="C38" s="166" t="s">
        <v>95</v>
      </c>
      <c r="D38" s="167" t="s">
        <v>96</v>
      </c>
      <c r="F38" s="164">
        <v>28</v>
      </c>
      <c r="G38" s="179"/>
      <c r="H38" s="179">
        <f>F38+G38</f>
        <v>28</v>
      </c>
    </row>
    <row r="39" spans="1:8" ht="36" hidden="1">
      <c r="A39" s="160"/>
      <c r="B39" s="160"/>
      <c r="C39" s="166" t="s">
        <v>100</v>
      </c>
      <c r="D39" s="167" t="s">
        <v>109</v>
      </c>
      <c r="F39" s="164">
        <v>46500</v>
      </c>
      <c r="G39" s="179"/>
      <c r="H39" s="179">
        <f>F39+G39</f>
        <v>46500</v>
      </c>
    </row>
    <row r="40" spans="1:8" ht="24">
      <c r="A40" s="160"/>
      <c r="B40" s="185">
        <v>85214</v>
      </c>
      <c r="C40" s="166"/>
      <c r="D40" s="167" t="s">
        <v>106</v>
      </c>
      <c r="F40" s="164">
        <v>47400</v>
      </c>
      <c r="G40" s="169">
        <v>1650</v>
      </c>
      <c r="H40" s="169">
        <f>F40+G40</f>
        <v>49050</v>
      </c>
    </row>
    <row r="41" spans="1:8" ht="12.75">
      <c r="A41" s="160"/>
      <c r="B41" s="160"/>
      <c r="C41" s="166" t="s">
        <v>26</v>
      </c>
      <c r="D41" s="167" t="s">
        <v>27</v>
      </c>
      <c r="F41" s="164">
        <v>0</v>
      </c>
      <c r="G41" s="189">
        <v>1650</v>
      </c>
      <c r="H41" s="189">
        <f>F41+G41</f>
        <v>1650</v>
      </c>
    </row>
    <row r="42" spans="1:8" ht="12.75">
      <c r="A42" s="160"/>
      <c r="B42" s="160">
        <v>85295</v>
      </c>
      <c r="C42" s="166"/>
      <c r="D42" s="167" t="s">
        <v>16</v>
      </c>
      <c r="F42" s="164">
        <v>0</v>
      </c>
      <c r="G42" s="189">
        <f>G43</f>
        <v>8364</v>
      </c>
      <c r="H42" s="189">
        <f>H43</f>
        <v>8364</v>
      </c>
    </row>
    <row r="43" spans="1:8" ht="36">
      <c r="A43" s="237"/>
      <c r="B43" s="237"/>
      <c r="C43" s="238" t="s">
        <v>100</v>
      </c>
      <c r="D43" s="239" t="s">
        <v>109</v>
      </c>
      <c r="F43" s="240">
        <v>0</v>
      </c>
      <c r="G43" s="249">
        <v>8364</v>
      </c>
      <c r="H43" s="249">
        <f>SUM(F43+G43)</f>
        <v>8364</v>
      </c>
    </row>
    <row r="44" spans="1:8" ht="12.75">
      <c r="A44" s="172"/>
      <c r="B44" s="172"/>
      <c r="C44" s="172"/>
      <c r="D44" s="157" t="s">
        <v>304</v>
      </c>
      <c r="E44" s="178"/>
      <c r="F44" s="192">
        <v>14255950</v>
      </c>
      <c r="G44" s="192">
        <f>SUM(G10+G14+G27)</f>
        <v>10014</v>
      </c>
      <c r="H44" s="192">
        <f>F44+G44</f>
        <v>14265964</v>
      </c>
    </row>
    <row r="45" spans="1:8" ht="12.75">
      <c r="A45" s="224"/>
      <c r="B45" s="219"/>
      <c r="C45" s="219"/>
      <c r="D45" s="225"/>
      <c r="E45" s="226"/>
      <c r="F45" s="227"/>
      <c r="G45" s="227"/>
      <c r="H45" s="227"/>
    </row>
    <row r="46" spans="1:8" ht="12.75">
      <c r="A46" s="224"/>
      <c r="B46" s="219"/>
      <c r="C46" s="219"/>
      <c r="D46" s="225"/>
      <c r="E46" s="226"/>
      <c r="F46" s="227"/>
      <c r="G46" s="83"/>
      <c r="H46" s="228"/>
    </row>
    <row r="47" spans="1:8" ht="12.75" hidden="1">
      <c r="A47" s="220"/>
      <c r="B47" s="221">
        <v>92695</v>
      </c>
      <c r="C47" s="221"/>
      <c r="D47" s="222" t="s">
        <v>16</v>
      </c>
      <c r="F47" s="223">
        <f>SUM(F48:F52)</f>
        <v>45698</v>
      </c>
      <c r="G47" s="223"/>
      <c r="H47" s="223">
        <v>45698</v>
      </c>
    </row>
    <row r="48" spans="1:8" ht="48" hidden="1">
      <c r="A48" s="191"/>
      <c r="B48" s="166"/>
      <c r="C48" s="166" t="s">
        <v>138</v>
      </c>
      <c r="D48" s="167" t="s">
        <v>233</v>
      </c>
      <c r="F48" s="198">
        <v>36000</v>
      </c>
      <c r="G48" s="159"/>
      <c r="H48" s="194">
        <f>F48+G48</f>
        <v>36000</v>
      </c>
    </row>
    <row r="49" spans="1:8" ht="12.75" hidden="1">
      <c r="A49" s="191"/>
      <c r="B49" s="166"/>
      <c r="C49" s="166">
        <v>4210</v>
      </c>
      <c r="D49" s="163" t="s">
        <v>132</v>
      </c>
      <c r="F49" s="193">
        <v>2531</v>
      </c>
      <c r="G49" s="159"/>
      <c r="H49" s="194">
        <f>F49+G49</f>
        <v>2531</v>
      </c>
    </row>
    <row r="50" spans="1:8" ht="12.75" hidden="1">
      <c r="A50" s="191"/>
      <c r="B50" s="166"/>
      <c r="C50" s="166">
        <v>4260</v>
      </c>
      <c r="D50" s="163" t="s">
        <v>154</v>
      </c>
      <c r="F50" s="193">
        <v>6167</v>
      </c>
      <c r="G50" s="159"/>
      <c r="H50" s="194">
        <f>F50+G50</f>
        <v>6167</v>
      </c>
    </row>
    <row r="51" spans="1:8" ht="12.75" hidden="1">
      <c r="A51" s="191"/>
      <c r="B51" s="166"/>
      <c r="C51" s="166">
        <v>4300</v>
      </c>
      <c r="D51" s="163" t="s">
        <v>127</v>
      </c>
      <c r="F51" s="193">
        <v>1000</v>
      </c>
      <c r="G51" s="159"/>
      <c r="H51" s="194">
        <f>F51+G51</f>
        <v>1000</v>
      </c>
    </row>
    <row r="52" spans="6:7" ht="15.75">
      <c r="F52" s="86" t="s">
        <v>282</v>
      </c>
      <c r="G52" s="86"/>
    </row>
    <row r="53" spans="6:7" ht="15.75">
      <c r="F53" s="86"/>
      <c r="G53" s="86"/>
    </row>
    <row r="54" spans="6:7" ht="15.75">
      <c r="F54" s="86" t="s">
        <v>283</v>
      </c>
      <c r="G54" s="86"/>
    </row>
    <row r="55" spans="6:7" ht="6.75" customHeight="1">
      <c r="F55" s="86"/>
      <c r="G55" s="86"/>
    </row>
    <row r="56" spans="6:7" ht="12.75">
      <c r="F56" s="1" t="s">
        <v>288</v>
      </c>
      <c r="G56" s="1"/>
    </row>
    <row r="57" spans="6:7" ht="12.75">
      <c r="F57" s="1" t="s">
        <v>296</v>
      </c>
      <c r="G57" s="1"/>
    </row>
    <row r="58" spans="6:7" ht="12.75">
      <c r="F58" s="1" t="s">
        <v>280</v>
      </c>
      <c r="G58" s="1"/>
    </row>
    <row r="59" spans="6:7" ht="12.75">
      <c r="F59" s="1" t="s">
        <v>315</v>
      </c>
      <c r="G59" s="1"/>
    </row>
    <row r="60" spans="6:7" ht="12.75">
      <c r="F60" s="1"/>
      <c r="G60" s="1"/>
    </row>
    <row r="62" ht="15.75">
      <c r="D62" s="140" t="s">
        <v>286</v>
      </c>
    </row>
    <row r="64" spans="1:8" ht="25.5">
      <c r="A64" s="153" t="s">
        <v>1</v>
      </c>
      <c r="B64" s="153" t="s">
        <v>277</v>
      </c>
      <c r="C64" s="153" t="s">
        <v>243</v>
      </c>
      <c r="D64" s="153" t="s">
        <v>275</v>
      </c>
      <c r="E64" s="153"/>
      <c r="F64" s="153" t="s">
        <v>276</v>
      </c>
      <c r="G64" s="151" t="s">
        <v>291</v>
      </c>
      <c r="H64" s="153" t="s">
        <v>274</v>
      </c>
    </row>
    <row r="65" spans="1:8" ht="12.75">
      <c r="A65" s="172" t="s">
        <v>6</v>
      </c>
      <c r="B65" s="172"/>
      <c r="C65" s="172"/>
      <c r="D65" s="157" t="s">
        <v>7</v>
      </c>
      <c r="E65" s="192" t="e">
        <f>SUM(E66+E70+#REF!)</f>
        <v>#REF!</v>
      </c>
      <c r="F65" s="192">
        <v>816720</v>
      </c>
      <c r="G65" s="192">
        <f>SUM(G70+G66)</f>
        <v>0</v>
      </c>
      <c r="H65" s="192">
        <f>F65+G65</f>
        <v>816720</v>
      </c>
    </row>
    <row r="66" spans="1:8" ht="12.75">
      <c r="A66" s="166"/>
      <c r="B66" s="166" t="s">
        <v>8</v>
      </c>
      <c r="C66" s="166"/>
      <c r="D66" s="163" t="s">
        <v>120</v>
      </c>
      <c r="E66" s="193">
        <f>SUM(E67:E69)</f>
        <v>462011</v>
      </c>
      <c r="F66" s="194">
        <f>SUM(F67:F69)</f>
        <v>803870</v>
      </c>
      <c r="G66" s="194">
        <f>SUM(G67:G72)</f>
        <v>0</v>
      </c>
      <c r="H66" s="194">
        <f>F66+G66</f>
        <v>803870</v>
      </c>
    </row>
    <row r="67" spans="1:8" ht="12.75">
      <c r="A67" s="166"/>
      <c r="B67" s="166"/>
      <c r="C67" s="166">
        <v>6050</v>
      </c>
      <c r="D67" s="163" t="s">
        <v>121</v>
      </c>
      <c r="E67" s="193">
        <v>2975</v>
      </c>
      <c r="F67" s="194">
        <v>631000</v>
      </c>
      <c r="G67" s="177">
        <v>-631000</v>
      </c>
      <c r="H67" s="194">
        <f>F67+G67</f>
        <v>0</v>
      </c>
    </row>
    <row r="68" spans="1:8" ht="34.5">
      <c r="A68" s="166"/>
      <c r="B68" s="166"/>
      <c r="C68" s="166" t="s">
        <v>309</v>
      </c>
      <c r="D68" s="163" t="s">
        <v>322</v>
      </c>
      <c r="E68" s="193"/>
      <c r="F68" s="194">
        <v>0</v>
      </c>
      <c r="G68" s="177">
        <v>152675</v>
      </c>
      <c r="H68" s="194">
        <f>F68+G68</f>
        <v>152675</v>
      </c>
    </row>
    <row r="69" spans="1:8" ht="36.75" customHeight="1">
      <c r="A69" s="166"/>
      <c r="B69" s="166"/>
      <c r="C69" s="166" t="s">
        <v>122</v>
      </c>
      <c r="D69" s="167" t="s">
        <v>323</v>
      </c>
      <c r="E69" s="195">
        <v>459036</v>
      </c>
      <c r="F69" s="195">
        <v>172870</v>
      </c>
      <c r="G69" s="180">
        <v>-152675</v>
      </c>
      <c r="H69" s="212">
        <f>F69+G69</f>
        <v>20195</v>
      </c>
    </row>
    <row r="70" spans="1:8" ht="12.75" hidden="1">
      <c r="A70" s="166"/>
      <c r="B70" s="166" t="s">
        <v>124</v>
      </c>
      <c r="C70" s="166"/>
      <c r="D70" s="163" t="s">
        <v>125</v>
      </c>
      <c r="E70" s="195">
        <v>11600</v>
      </c>
      <c r="F70" s="195">
        <f>SUM(F71)</f>
        <v>12850</v>
      </c>
      <c r="G70" s="195">
        <f>SUM(G71)</f>
        <v>0</v>
      </c>
      <c r="H70" s="195">
        <f>SUM(H71)</f>
        <v>12850</v>
      </c>
    </row>
    <row r="71" spans="1:8" ht="24" hidden="1">
      <c r="A71" s="166"/>
      <c r="B71" s="166"/>
      <c r="C71" s="166">
        <v>2850</v>
      </c>
      <c r="D71" s="163" t="s">
        <v>126</v>
      </c>
      <c r="E71" s="195">
        <v>11600</v>
      </c>
      <c r="F71" s="195">
        <v>12850</v>
      </c>
      <c r="G71" s="159"/>
      <c r="H71" s="194">
        <f>F71+G71</f>
        <v>12850</v>
      </c>
    </row>
    <row r="72" spans="1:8" ht="57">
      <c r="A72" s="166"/>
      <c r="B72" s="166"/>
      <c r="C72" s="166" t="s">
        <v>307</v>
      </c>
      <c r="D72" s="167" t="s">
        <v>324</v>
      </c>
      <c r="E72" s="195"/>
      <c r="F72" s="195">
        <v>0</v>
      </c>
      <c r="G72" s="180">
        <v>631000</v>
      </c>
      <c r="H72" s="180">
        <v>631000</v>
      </c>
    </row>
    <row r="73" spans="1:8" ht="12.75">
      <c r="A73" s="172">
        <v>600</v>
      </c>
      <c r="B73" s="172"/>
      <c r="C73" s="172"/>
      <c r="D73" s="157" t="s">
        <v>19</v>
      </c>
      <c r="E73" s="192">
        <f>SUM(E76+E74)</f>
        <v>419814</v>
      </c>
      <c r="F73" s="197">
        <v>2119338</v>
      </c>
      <c r="G73" s="197">
        <f>SUM(G74+G76)</f>
        <v>0</v>
      </c>
      <c r="H73" s="197">
        <f>F73+G73</f>
        <v>2119338</v>
      </c>
    </row>
    <row r="74" spans="1:8" ht="12.75" hidden="1">
      <c r="A74" s="172"/>
      <c r="B74" s="166" t="s">
        <v>128</v>
      </c>
      <c r="C74" s="166"/>
      <c r="D74" s="163" t="s">
        <v>129</v>
      </c>
      <c r="E74" s="193">
        <f>SUM(E75)</f>
        <v>67219</v>
      </c>
      <c r="F74" s="194" t="e">
        <f>F75</f>
        <v>#VALUE!</v>
      </c>
      <c r="G74" s="194">
        <f>G75</f>
        <v>0</v>
      </c>
      <c r="H74" s="194" t="e">
        <f>H75</f>
        <v>#VALUE!</v>
      </c>
    </row>
    <row r="75" spans="1:8" ht="48" hidden="1">
      <c r="A75" s="172"/>
      <c r="B75" s="172"/>
      <c r="C75" s="166" t="s">
        <v>130</v>
      </c>
      <c r="D75" s="163" t="s">
        <v>131</v>
      </c>
      <c r="E75" s="193">
        <v>67219</v>
      </c>
      <c r="F75" s="194" t="e">
        <f>SUM(D75+E75)</f>
        <v>#VALUE!</v>
      </c>
      <c r="G75" s="159"/>
      <c r="H75" s="194" t="e">
        <f>F75+G75</f>
        <v>#VALUE!</v>
      </c>
    </row>
    <row r="76" spans="1:8" ht="12.75">
      <c r="A76" s="166"/>
      <c r="B76" s="166">
        <v>60016</v>
      </c>
      <c r="C76" s="166"/>
      <c r="D76" s="163" t="s">
        <v>20</v>
      </c>
      <c r="E76" s="193">
        <f>SUM(E77:E77)</f>
        <v>352595</v>
      </c>
      <c r="F76" s="194">
        <v>2065420</v>
      </c>
      <c r="G76" s="194">
        <f>SUM(G77:G78)</f>
        <v>0</v>
      </c>
      <c r="H76" s="194">
        <f>F76+G76</f>
        <v>2065420</v>
      </c>
    </row>
    <row r="77" spans="1:8" ht="12.75">
      <c r="A77" s="166"/>
      <c r="B77" s="166"/>
      <c r="C77" s="166">
        <v>6050</v>
      </c>
      <c r="D77" s="163" t="s">
        <v>325</v>
      </c>
      <c r="E77" s="193">
        <v>352595</v>
      </c>
      <c r="F77" s="194">
        <v>1979408</v>
      </c>
      <c r="G77" s="250">
        <v>-982786</v>
      </c>
      <c r="H77" s="250">
        <f>F77+G77</f>
        <v>996622</v>
      </c>
    </row>
    <row r="78" spans="1:8" ht="57">
      <c r="A78" s="166"/>
      <c r="B78" s="166"/>
      <c r="C78" s="166" t="s">
        <v>306</v>
      </c>
      <c r="D78" s="167" t="s">
        <v>326</v>
      </c>
      <c r="E78" s="193"/>
      <c r="F78" s="212">
        <v>0</v>
      </c>
      <c r="G78" s="180">
        <v>982786</v>
      </c>
      <c r="H78" s="180">
        <f>F78+G78</f>
        <v>982786</v>
      </c>
    </row>
    <row r="79" spans="1:8" ht="12.75">
      <c r="A79" s="172">
        <v>750</v>
      </c>
      <c r="B79" s="172"/>
      <c r="C79" s="172"/>
      <c r="D79" s="157" t="s">
        <v>34</v>
      </c>
      <c r="E79" s="178"/>
      <c r="F79" s="189">
        <v>1267410</v>
      </c>
      <c r="G79" s="189">
        <v>0</v>
      </c>
      <c r="H79" s="189">
        <f>F79+G79</f>
        <v>1267410</v>
      </c>
    </row>
    <row r="80" spans="1:8" ht="12.75">
      <c r="A80" s="166"/>
      <c r="B80" s="166">
        <v>75023</v>
      </c>
      <c r="C80" s="166"/>
      <c r="D80" s="163" t="s">
        <v>40</v>
      </c>
      <c r="E80" s="193" t="e">
        <f>SUM(E81:E97)</f>
        <v>#VALUE!</v>
      </c>
      <c r="F80" s="193">
        <v>1169160</v>
      </c>
      <c r="G80" s="251">
        <f>SUM(G81:G97)</f>
        <v>0</v>
      </c>
      <c r="H80" s="193">
        <f>SUM(F80:G80)</f>
        <v>1169160</v>
      </c>
    </row>
    <row r="81" spans="1:8" ht="12.75" hidden="1">
      <c r="A81" s="166"/>
      <c r="B81" s="166"/>
      <c r="C81" s="166">
        <v>3020</v>
      </c>
      <c r="D81" s="163" t="s">
        <v>153</v>
      </c>
      <c r="E81" s="195">
        <v>780</v>
      </c>
      <c r="F81" s="195">
        <v>800</v>
      </c>
      <c r="G81" s="177"/>
      <c r="H81" s="194">
        <f>F81+G81</f>
        <v>800</v>
      </c>
    </row>
    <row r="82" spans="1:8" ht="12.75" hidden="1">
      <c r="A82" s="166"/>
      <c r="B82" s="166"/>
      <c r="C82" s="166">
        <v>4010</v>
      </c>
      <c r="D82" s="163" t="s">
        <v>147</v>
      </c>
      <c r="E82" s="193">
        <v>624100</v>
      </c>
      <c r="F82" s="193">
        <v>686230</v>
      </c>
      <c r="G82" s="177"/>
      <c r="H82" s="194">
        <f aca="true" t="shared" si="1" ref="H82:H92">F82+G82</f>
        <v>686230</v>
      </c>
    </row>
    <row r="83" spans="1:8" ht="12.75" hidden="1">
      <c r="A83" s="166"/>
      <c r="B83" s="166"/>
      <c r="C83" s="166">
        <v>4040</v>
      </c>
      <c r="D83" s="163" t="s">
        <v>148</v>
      </c>
      <c r="E83" s="193">
        <v>49000</v>
      </c>
      <c r="F83" s="193">
        <v>44000</v>
      </c>
      <c r="G83" s="177"/>
      <c r="H83" s="194">
        <f t="shared" si="1"/>
        <v>44000</v>
      </c>
    </row>
    <row r="84" spans="1:8" ht="12.75" hidden="1">
      <c r="A84" s="166"/>
      <c r="B84" s="166"/>
      <c r="C84" s="166">
        <v>4110</v>
      </c>
      <c r="D84" s="163" t="s">
        <v>142</v>
      </c>
      <c r="E84" s="193">
        <v>115970</v>
      </c>
      <c r="F84" s="193">
        <v>125800</v>
      </c>
      <c r="G84" s="177"/>
      <c r="H84" s="194">
        <f t="shared" si="1"/>
        <v>125800</v>
      </c>
    </row>
    <row r="85" spans="1:8" ht="12.75" hidden="1">
      <c r="A85" s="166"/>
      <c r="B85" s="166"/>
      <c r="C85" s="166">
        <v>4120</v>
      </c>
      <c r="D85" s="163" t="s">
        <v>143</v>
      </c>
      <c r="E85" s="193">
        <v>16500</v>
      </c>
      <c r="F85" s="193">
        <v>17890</v>
      </c>
      <c r="G85" s="177"/>
      <c r="H85" s="194">
        <f t="shared" si="1"/>
        <v>17890</v>
      </c>
    </row>
    <row r="86" spans="1:8" ht="12.75" hidden="1">
      <c r="A86" s="166"/>
      <c r="B86" s="166"/>
      <c r="C86" s="166">
        <v>4210</v>
      </c>
      <c r="D86" s="163" t="s">
        <v>132</v>
      </c>
      <c r="E86" s="193">
        <v>274868</v>
      </c>
      <c r="F86" s="193">
        <v>70000</v>
      </c>
      <c r="G86" s="177"/>
      <c r="H86" s="194">
        <f t="shared" si="1"/>
        <v>70000</v>
      </c>
    </row>
    <row r="87" spans="1:8" ht="12.75" hidden="1">
      <c r="A87" s="166"/>
      <c r="B87" s="166"/>
      <c r="C87" s="166">
        <v>4260</v>
      </c>
      <c r="D87" s="163" t="s">
        <v>154</v>
      </c>
      <c r="E87" s="193">
        <v>21900</v>
      </c>
      <c r="F87" s="193">
        <v>22500</v>
      </c>
      <c r="G87" s="177"/>
      <c r="H87" s="194">
        <f t="shared" si="1"/>
        <v>22500</v>
      </c>
    </row>
    <row r="88" spans="1:8" ht="12.75" hidden="1">
      <c r="A88" s="166"/>
      <c r="B88" s="166"/>
      <c r="C88" s="166">
        <v>4270</v>
      </c>
      <c r="D88" s="163" t="s">
        <v>133</v>
      </c>
      <c r="E88" s="193">
        <v>127579</v>
      </c>
      <c r="F88" s="193">
        <v>3000</v>
      </c>
      <c r="G88" s="177"/>
      <c r="H88" s="194">
        <f t="shared" si="1"/>
        <v>3000</v>
      </c>
    </row>
    <row r="89" spans="1:8" ht="12.75">
      <c r="A89" s="166"/>
      <c r="B89" s="166"/>
      <c r="C89" s="166" t="s">
        <v>191</v>
      </c>
      <c r="D89" s="163" t="s">
        <v>132</v>
      </c>
      <c r="E89" s="193"/>
      <c r="F89" s="193">
        <v>70000</v>
      </c>
      <c r="G89" s="177">
        <v>-15000</v>
      </c>
      <c r="H89" s="194">
        <f>SUM(F89+G89)</f>
        <v>55000</v>
      </c>
    </row>
    <row r="90" spans="1:8" ht="12.75">
      <c r="A90" s="166"/>
      <c r="B90" s="166"/>
      <c r="C90" s="166" t="s">
        <v>198</v>
      </c>
      <c r="D90" s="163" t="s">
        <v>199</v>
      </c>
      <c r="E90" s="193"/>
      <c r="F90" s="193">
        <v>3000</v>
      </c>
      <c r="G90" s="177">
        <v>15000</v>
      </c>
      <c r="H90" s="194">
        <f>SUM(F90+G90)</f>
        <v>18000</v>
      </c>
    </row>
    <row r="91" spans="1:8" ht="12.75">
      <c r="A91" s="166"/>
      <c r="B91" s="166"/>
      <c r="C91" s="166">
        <v>4300</v>
      </c>
      <c r="D91" s="163" t="s">
        <v>127</v>
      </c>
      <c r="E91" s="193">
        <v>104000</v>
      </c>
      <c r="F91" s="193">
        <v>107200</v>
      </c>
      <c r="G91" s="177">
        <v>-2200</v>
      </c>
      <c r="H91" s="194">
        <f t="shared" si="1"/>
        <v>105000</v>
      </c>
    </row>
    <row r="92" spans="1:8" ht="12.75">
      <c r="A92" s="166"/>
      <c r="B92" s="166"/>
      <c r="C92" s="166" t="s">
        <v>311</v>
      </c>
      <c r="D92" s="163" t="s">
        <v>312</v>
      </c>
      <c r="E92" s="193"/>
      <c r="F92" s="193">
        <v>0</v>
      </c>
      <c r="G92" s="177">
        <v>2200</v>
      </c>
      <c r="H92" s="194">
        <f t="shared" si="1"/>
        <v>2200</v>
      </c>
    </row>
    <row r="93" spans="1:10" ht="12.75">
      <c r="A93" s="172">
        <v>801</v>
      </c>
      <c r="B93" s="172"/>
      <c r="C93" s="172"/>
      <c r="D93" s="157" t="s">
        <v>98</v>
      </c>
      <c r="E93" s="192" t="e">
        <f>SUM(E94+E125+E139+E155+E158+E160)</f>
        <v>#VALUE!</v>
      </c>
      <c r="F93" s="192">
        <v>4995809</v>
      </c>
      <c r="G93" s="252">
        <f>SUM(G94+G97)</f>
        <v>0</v>
      </c>
      <c r="H93" s="192">
        <v>4995809</v>
      </c>
      <c r="I93" s="234"/>
      <c r="J93" s="192"/>
    </row>
    <row r="94" spans="1:8" ht="12.75" customHeight="1">
      <c r="A94" s="178"/>
      <c r="B94" s="166">
        <v>80101</v>
      </c>
      <c r="C94" s="178"/>
      <c r="D94" s="163" t="s">
        <v>99</v>
      </c>
      <c r="E94" s="163" t="s">
        <v>99</v>
      </c>
      <c r="F94" s="189">
        <v>3037045</v>
      </c>
      <c r="G94" s="189"/>
      <c r="H94" s="189">
        <v>3037045</v>
      </c>
    </row>
    <row r="95" spans="1:8" ht="12.75">
      <c r="A95" s="166"/>
      <c r="B95" s="166"/>
      <c r="C95" s="166">
        <v>4300</v>
      </c>
      <c r="D95" s="163" t="s">
        <v>127</v>
      </c>
      <c r="E95" s="193">
        <v>28951</v>
      </c>
      <c r="F95" s="194">
        <v>29810</v>
      </c>
      <c r="G95" s="177">
        <v>-2990</v>
      </c>
      <c r="H95" s="194">
        <f>F95+G95</f>
        <v>26820</v>
      </c>
    </row>
    <row r="96" spans="1:8" ht="12.75">
      <c r="A96" s="166"/>
      <c r="B96" s="166"/>
      <c r="C96" s="166" t="s">
        <v>311</v>
      </c>
      <c r="D96" s="163" t="s">
        <v>312</v>
      </c>
      <c r="E96" s="193"/>
      <c r="F96" s="194">
        <v>0</v>
      </c>
      <c r="G96" s="177">
        <v>2990</v>
      </c>
      <c r="H96" s="194">
        <f>F96+G96</f>
        <v>2990</v>
      </c>
    </row>
    <row r="97" spans="1:10" ht="12.75">
      <c r="A97" s="166"/>
      <c r="B97" s="166">
        <v>80110</v>
      </c>
      <c r="C97" s="166"/>
      <c r="D97" s="163" t="s">
        <v>182</v>
      </c>
      <c r="E97" s="193">
        <f>SUM(E98:E124)</f>
        <v>531456</v>
      </c>
      <c r="F97" s="193">
        <v>952175</v>
      </c>
      <c r="G97" s="251">
        <v>0</v>
      </c>
      <c r="H97" s="193">
        <v>952175</v>
      </c>
      <c r="I97" s="235"/>
      <c r="J97" s="193"/>
    </row>
    <row r="98" spans="1:8" ht="12.75">
      <c r="A98" s="160"/>
      <c r="B98" s="166"/>
      <c r="C98" s="166">
        <v>4300</v>
      </c>
      <c r="D98" s="163" t="s">
        <v>127</v>
      </c>
      <c r="E98" s="202">
        <v>21750</v>
      </c>
      <c r="F98" s="202">
        <v>22387</v>
      </c>
      <c r="G98" s="177">
        <v>-1300</v>
      </c>
      <c r="H98" s="194">
        <f>F98+G98</f>
        <v>21087</v>
      </c>
    </row>
    <row r="99" spans="1:8" ht="12.75">
      <c r="A99" s="160"/>
      <c r="B99" s="166"/>
      <c r="C99" s="166" t="s">
        <v>311</v>
      </c>
      <c r="D99" s="163" t="s">
        <v>312</v>
      </c>
      <c r="E99" s="202"/>
      <c r="F99" s="202">
        <v>0</v>
      </c>
      <c r="G99" s="177">
        <v>1300</v>
      </c>
      <c r="H99" s="194">
        <f>F99+G99</f>
        <v>1300</v>
      </c>
    </row>
    <row r="100" spans="1:8" ht="12.75">
      <c r="A100" s="172" t="s">
        <v>193</v>
      </c>
      <c r="B100" s="172"/>
      <c r="C100" s="172"/>
      <c r="D100" s="208" t="s">
        <v>194</v>
      </c>
      <c r="E100" s="192">
        <f>SUM(E101+E106)</f>
        <v>169902</v>
      </c>
      <c r="F100" s="192">
        <f>SUM(F101+F106)</f>
        <v>134200</v>
      </c>
      <c r="G100" s="252">
        <f>SUM(G101+G106)</f>
        <v>0</v>
      </c>
      <c r="H100" s="192">
        <f>SUM(H101+H106)</f>
        <v>134200</v>
      </c>
    </row>
    <row r="101" spans="1:8" ht="12.75" hidden="1">
      <c r="A101" s="160"/>
      <c r="B101" s="160">
        <v>85154</v>
      </c>
      <c r="C101" s="162"/>
      <c r="D101" s="160" t="s">
        <v>195</v>
      </c>
      <c r="E101" s="202">
        <f>SUM(E102:E105)</f>
        <v>94902</v>
      </c>
      <c r="F101" s="202">
        <f>SUM(F102:F105)</f>
        <v>84200</v>
      </c>
      <c r="G101" s="253">
        <f>SUM(G102:G105)</f>
        <v>0</v>
      </c>
      <c r="H101" s="202">
        <f>SUM(H102:H105)</f>
        <v>84200</v>
      </c>
    </row>
    <row r="102" spans="1:8" ht="48" hidden="1">
      <c r="A102" s="166"/>
      <c r="B102" s="166"/>
      <c r="C102" s="166" t="s">
        <v>138</v>
      </c>
      <c r="D102" s="163" t="s">
        <v>139</v>
      </c>
      <c r="E102" s="206">
        <v>0</v>
      </c>
      <c r="F102" s="206">
        <v>2000</v>
      </c>
      <c r="G102" s="177"/>
      <c r="H102" s="194">
        <f>F102+G102</f>
        <v>2000</v>
      </c>
    </row>
    <row r="103" spans="1:8" ht="12.75" hidden="1">
      <c r="A103" s="166"/>
      <c r="B103" s="166"/>
      <c r="C103" s="166" t="s">
        <v>191</v>
      </c>
      <c r="D103" s="163" t="s">
        <v>132</v>
      </c>
      <c r="E103" s="202">
        <v>32922</v>
      </c>
      <c r="F103" s="202">
        <v>30000</v>
      </c>
      <c r="G103" s="177"/>
      <c r="H103" s="194">
        <f>F103+G103</f>
        <v>30000</v>
      </c>
    </row>
    <row r="104" spans="1:8" ht="12.75" hidden="1">
      <c r="A104" s="166"/>
      <c r="B104" s="166"/>
      <c r="C104" s="166" t="s">
        <v>140</v>
      </c>
      <c r="D104" s="163" t="s">
        <v>127</v>
      </c>
      <c r="E104" s="202">
        <v>61180</v>
      </c>
      <c r="F104" s="202">
        <v>51200</v>
      </c>
      <c r="G104" s="177"/>
      <c r="H104" s="194">
        <f>F104+G104</f>
        <v>51200</v>
      </c>
    </row>
    <row r="105" spans="1:8" ht="12.75" hidden="1">
      <c r="A105" s="166"/>
      <c r="B105" s="166"/>
      <c r="C105" s="166" t="s">
        <v>196</v>
      </c>
      <c r="D105" s="163" t="s">
        <v>149</v>
      </c>
      <c r="E105" s="202">
        <v>800</v>
      </c>
      <c r="F105" s="202">
        <v>1000</v>
      </c>
      <c r="G105" s="177"/>
      <c r="H105" s="194">
        <f>F105+G105</f>
        <v>1000</v>
      </c>
    </row>
    <row r="106" spans="1:8" ht="12.75">
      <c r="A106" s="166"/>
      <c r="B106" s="166" t="s">
        <v>197</v>
      </c>
      <c r="C106" s="166"/>
      <c r="D106" s="163" t="s">
        <v>16</v>
      </c>
      <c r="E106" s="202">
        <f>SUM(E108:E108)</f>
        <v>75000</v>
      </c>
      <c r="F106" s="202">
        <f>F107+F108</f>
        <v>50000</v>
      </c>
      <c r="G106" s="253">
        <f>G107+G108</f>
        <v>0</v>
      </c>
      <c r="H106" s="202">
        <f>H107+H108</f>
        <v>50000</v>
      </c>
    </row>
    <row r="107" spans="1:8" ht="12.75">
      <c r="A107" s="166"/>
      <c r="B107" s="166"/>
      <c r="C107" s="166" t="s">
        <v>191</v>
      </c>
      <c r="D107" s="163" t="s">
        <v>132</v>
      </c>
      <c r="E107" s="202"/>
      <c r="F107" s="202">
        <v>0</v>
      </c>
      <c r="G107" s="177">
        <v>25000</v>
      </c>
      <c r="H107" s="194">
        <f>F107+G107</f>
        <v>25000</v>
      </c>
    </row>
    <row r="108" spans="1:8" ht="12.75">
      <c r="A108" s="166"/>
      <c r="B108" s="166"/>
      <c r="C108" s="166" t="s">
        <v>198</v>
      </c>
      <c r="D108" s="163" t="s">
        <v>199</v>
      </c>
      <c r="E108" s="202">
        <v>75000</v>
      </c>
      <c r="F108" s="202">
        <v>50000</v>
      </c>
      <c r="G108" s="177">
        <v>-25000</v>
      </c>
      <c r="H108" s="194">
        <f>F108+G108</f>
        <v>25000</v>
      </c>
    </row>
    <row r="109" spans="1:8" ht="12.75">
      <c r="A109" s="241" t="s">
        <v>200</v>
      </c>
      <c r="B109" s="172"/>
      <c r="C109" s="172"/>
      <c r="D109" s="157" t="s">
        <v>103</v>
      </c>
      <c r="E109" s="178"/>
      <c r="F109" s="174">
        <v>1204302</v>
      </c>
      <c r="G109" s="174">
        <f>SUM(G110+G112+G130)</f>
        <v>10014</v>
      </c>
      <c r="H109" s="174">
        <f>F109+G109</f>
        <v>1214316</v>
      </c>
    </row>
    <row r="110" spans="1:8" ht="24">
      <c r="A110" s="241"/>
      <c r="B110" s="244" t="s">
        <v>209</v>
      </c>
      <c r="C110" s="166"/>
      <c r="D110" s="163" t="s">
        <v>210</v>
      </c>
      <c r="E110" s="178"/>
      <c r="F110" s="195">
        <f>SUM(F111:F111)</f>
        <v>96840</v>
      </c>
      <c r="G110" s="164">
        <f>SUM(G111:G111)</f>
        <v>1650</v>
      </c>
      <c r="H110" s="195">
        <f>SUM(H111:H111)</f>
        <v>98490</v>
      </c>
    </row>
    <row r="111" spans="1:8" ht="12.75">
      <c r="A111" s="241"/>
      <c r="B111" s="244"/>
      <c r="C111" s="166">
        <v>3110</v>
      </c>
      <c r="D111" s="163" t="s">
        <v>204</v>
      </c>
      <c r="E111" s="178"/>
      <c r="F111" s="193">
        <v>96840</v>
      </c>
      <c r="G111" s="177">
        <v>1650</v>
      </c>
      <c r="H111" s="194">
        <f>F111+G111</f>
        <v>98490</v>
      </c>
    </row>
    <row r="112" spans="1:8" ht="12.75">
      <c r="A112" s="166"/>
      <c r="B112" s="166" t="s">
        <v>213</v>
      </c>
      <c r="C112" s="166"/>
      <c r="D112" s="163" t="s">
        <v>108</v>
      </c>
      <c r="E112" s="178"/>
      <c r="F112" s="193">
        <f>SUM(F113:F126)</f>
        <v>216182</v>
      </c>
      <c r="G112" s="251">
        <f>SUM(G113:G126)</f>
        <v>0</v>
      </c>
      <c r="H112" s="193">
        <f>SUM(H113:H126)</f>
        <v>216182</v>
      </c>
    </row>
    <row r="113" spans="1:8" ht="12.75" hidden="1">
      <c r="A113" s="166"/>
      <c r="B113" s="166"/>
      <c r="C113" s="166">
        <v>3020</v>
      </c>
      <c r="D113" s="163" t="s">
        <v>153</v>
      </c>
      <c r="E113" s="178"/>
      <c r="F113" s="193">
        <v>340</v>
      </c>
      <c r="G113" s="177"/>
      <c r="H113" s="194">
        <f>F113+G113</f>
        <v>340</v>
      </c>
    </row>
    <row r="114" spans="1:8" ht="12.75" hidden="1">
      <c r="A114" s="166"/>
      <c r="B114" s="166"/>
      <c r="C114" s="166">
        <v>4010</v>
      </c>
      <c r="D114" s="163" t="s">
        <v>147</v>
      </c>
      <c r="E114" s="178"/>
      <c r="F114" s="193">
        <v>151010</v>
      </c>
      <c r="G114" s="177"/>
      <c r="H114" s="194">
        <f aca="true" t="shared" si="2" ref="H114:H126">F114+G114</f>
        <v>151010</v>
      </c>
    </row>
    <row r="115" spans="1:8" ht="12.75" hidden="1">
      <c r="A115" s="166"/>
      <c r="B115" s="166"/>
      <c r="C115" s="166">
        <v>4040</v>
      </c>
      <c r="D115" s="163" t="s">
        <v>148</v>
      </c>
      <c r="E115" s="178"/>
      <c r="F115" s="193">
        <v>10461</v>
      </c>
      <c r="G115" s="177"/>
      <c r="H115" s="194">
        <f t="shared" si="2"/>
        <v>10461</v>
      </c>
    </row>
    <row r="116" spans="1:8" ht="12.75" hidden="1">
      <c r="A116" s="166"/>
      <c r="B116" s="166"/>
      <c r="C116" s="166">
        <v>4110</v>
      </c>
      <c r="D116" s="163" t="s">
        <v>142</v>
      </c>
      <c r="E116" s="178"/>
      <c r="F116" s="193">
        <v>24406</v>
      </c>
      <c r="G116" s="177"/>
      <c r="H116" s="194">
        <f t="shared" si="2"/>
        <v>24406</v>
      </c>
    </row>
    <row r="117" spans="1:8" ht="12.75" hidden="1">
      <c r="A117" s="166"/>
      <c r="B117" s="166"/>
      <c r="C117" s="166">
        <v>4120</v>
      </c>
      <c r="D117" s="163" t="s">
        <v>143</v>
      </c>
      <c r="E117" s="178"/>
      <c r="F117" s="193">
        <v>3290</v>
      </c>
      <c r="G117" s="177"/>
      <c r="H117" s="194">
        <f t="shared" si="2"/>
        <v>3290</v>
      </c>
    </row>
    <row r="118" spans="1:8" ht="12.75" hidden="1">
      <c r="A118" s="166"/>
      <c r="B118" s="166"/>
      <c r="C118" s="166">
        <v>4210</v>
      </c>
      <c r="D118" s="163" t="s">
        <v>132</v>
      </c>
      <c r="E118" s="178"/>
      <c r="F118" s="193">
        <v>5984</v>
      </c>
      <c r="G118" s="177"/>
      <c r="H118" s="194">
        <f t="shared" si="2"/>
        <v>5984</v>
      </c>
    </row>
    <row r="119" spans="1:8" ht="12.75" hidden="1">
      <c r="A119" s="166"/>
      <c r="B119" s="166"/>
      <c r="C119" s="166">
        <v>4260</v>
      </c>
      <c r="D119" s="163" t="s">
        <v>154</v>
      </c>
      <c r="E119" s="178"/>
      <c r="F119" s="193">
        <v>4151</v>
      </c>
      <c r="G119" s="177"/>
      <c r="H119" s="194">
        <f t="shared" si="2"/>
        <v>4151</v>
      </c>
    </row>
    <row r="120" spans="1:8" ht="12.75" hidden="1">
      <c r="A120" s="166"/>
      <c r="B120" s="166"/>
      <c r="C120" s="166" t="s">
        <v>198</v>
      </c>
      <c r="D120" s="163" t="s">
        <v>199</v>
      </c>
      <c r="E120" s="178"/>
      <c r="F120" s="193">
        <v>400</v>
      </c>
      <c r="G120" s="177"/>
      <c r="H120" s="194">
        <f t="shared" si="2"/>
        <v>400</v>
      </c>
    </row>
    <row r="121" spans="1:8" ht="12.75" hidden="1">
      <c r="A121" s="166"/>
      <c r="B121" s="166"/>
      <c r="C121" s="166" t="s">
        <v>214</v>
      </c>
      <c r="D121" s="163" t="s">
        <v>177</v>
      </c>
      <c r="E121" s="178"/>
      <c r="F121" s="193">
        <v>206</v>
      </c>
      <c r="G121" s="177"/>
      <c r="H121" s="194">
        <f t="shared" si="2"/>
        <v>206</v>
      </c>
    </row>
    <row r="122" spans="1:8" ht="12.75">
      <c r="A122" s="166"/>
      <c r="B122" s="166"/>
      <c r="C122" s="166">
        <v>4300</v>
      </c>
      <c r="D122" s="163" t="s">
        <v>127</v>
      </c>
      <c r="E122" s="178"/>
      <c r="F122" s="193">
        <v>10025</v>
      </c>
      <c r="G122" s="177">
        <v>-720</v>
      </c>
      <c r="H122" s="194">
        <f t="shared" si="2"/>
        <v>9305</v>
      </c>
    </row>
    <row r="123" spans="1:8" ht="12.75">
      <c r="A123" s="166"/>
      <c r="B123" s="166"/>
      <c r="C123" s="166" t="s">
        <v>311</v>
      </c>
      <c r="D123" s="163" t="s">
        <v>312</v>
      </c>
      <c r="E123" s="178"/>
      <c r="F123" s="193">
        <v>0</v>
      </c>
      <c r="G123" s="177">
        <v>720</v>
      </c>
      <c r="H123" s="194">
        <f t="shared" si="2"/>
        <v>720</v>
      </c>
    </row>
    <row r="124" spans="1:8" ht="12.75" hidden="1">
      <c r="A124" s="166"/>
      <c r="B124" s="166"/>
      <c r="C124" s="166">
        <v>4410</v>
      </c>
      <c r="D124" s="163" t="s">
        <v>149</v>
      </c>
      <c r="E124" s="178"/>
      <c r="F124" s="193">
        <v>1347</v>
      </c>
      <c r="G124" s="177"/>
      <c r="H124" s="194">
        <f t="shared" si="2"/>
        <v>1347</v>
      </c>
    </row>
    <row r="125" spans="1:8" ht="12.75" hidden="1">
      <c r="A125" s="166"/>
      <c r="B125" s="166"/>
      <c r="C125" s="166">
        <v>4430</v>
      </c>
      <c r="D125" s="163" t="s">
        <v>144</v>
      </c>
      <c r="E125" s="178"/>
      <c r="F125" s="193">
        <v>422</v>
      </c>
      <c r="G125" s="177"/>
      <c r="H125" s="194">
        <f t="shared" si="2"/>
        <v>422</v>
      </c>
    </row>
    <row r="126" spans="1:8" ht="24" hidden="1">
      <c r="A126" s="166"/>
      <c r="B126" s="166"/>
      <c r="C126" s="166">
        <v>4440</v>
      </c>
      <c r="D126" s="167" t="s">
        <v>150</v>
      </c>
      <c r="E126" s="178"/>
      <c r="F126" s="198">
        <v>4140</v>
      </c>
      <c r="G126" s="177"/>
      <c r="H126" s="217">
        <f t="shared" si="2"/>
        <v>4140</v>
      </c>
    </row>
    <row r="127" spans="1:8" ht="12.75" hidden="1">
      <c r="A127" s="166"/>
      <c r="B127" s="166" t="s">
        <v>218</v>
      </c>
      <c r="C127" s="166"/>
      <c r="D127" s="163" t="s">
        <v>16</v>
      </c>
      <c r="E127" s="178"/>
      <c r="F127" s="193">
        <f>SUM(F128:F129)</f>
        <v>20568</v>
      </c>
      <c r="G127" s="251">
        <f>SUM(G128:G129)</f>
        <v>8364</v>
      </c>
      <c r="H127" s="193">
        <f>SUM(H128:H129)</f>
        <v>28932</v>
      </c>
    </row>
    <row r="128" spans="1:8" ht="12.75" hidden="1">
      <c r="A128" s="166"/>
      <c r="B128" s="166"/>
      <c r="C128" s="166">
        <v>3110</v>
      </c>
      <c r="D128" s="163" t="s">
        <v>217</v>
      </c>
      <c r="E128" s="178"/>
      <c r="F128" s="193">
        <v>19168</v>
      </c>
      <c r="G128" s="177">
        <v>8364</v>
      </c>
      <c r="H128" s="194">
        <f>F128+G128</f>
        <v>27532</v>
      </c>
    </row>
    <row r="129" spans="1:8" ht="12.75" hidden="1">
      <c r="A129" s="166"/>
      <c r="B129" s="166"/>
      <c r="C129" s="166">
        <v>4300</v>
      </c>
      <c r="D129" s="163" t="s">
        <v>127</v>
      </c>
      <c r="E129" s="178"/>
      <c r="F129" s="193">
        <v>1400</v>
      </c>
      <c r="G129" s="177"/>
      <c r="H129" s="194">
        <f>F129+G129</f>
        <v>1400</v>
      </c>
    </row>
    <row r="130" spans="1:8" ht="12.75">
      <c r="A130" s="166"/>
      <c r="B130" s="166" t="s">
        <v>218</v>
      </c>
      <c r="C130" s="166"/>
      <c r="D130" s="163" t="s">
        <v>16</v>
      </c>
      <c r="E130" s="193">
        <f>SUM(E131:E131)</f>
        <v>24273</v>
      </c>
      <c r="F130" s="193">
        <v>20568</v>
      </c>
      <c r="G130" s="251">
        <v>8364</v>
      </c>
      <c r="H130" s="193">
        <f>G130+F130</f>
        <v>28932</v>
      </c>
    </row>
    <row r="131" spans="1:8" ht="12" customHeight="1">
      <c r="A131" s="166"/>
      <c r="B131" s="166"/>
      <c r="C131" s="166">
        <v>3110</v>
      </c>
      <c r="D131" s="163" t="s">
        <v>217</v>
      </c>
      <c r="E131" s="193">
        <v>24273</v>
      </c>
      <c r="F131" s="193">
        <v>19168</v>
      </c>
      <c r="G131" s="177">
        <v>8364</v>
      </c>
      <c r="H131" s="193">
        <f>G131+F131</f>
        <v>27532</v>
      </c>
    </row>
    <row r="132" spans="1:10" ht="12.75" hidden="1">
      <c r="A132" s="166"/>
      <c r="B132" s="166"/>
      <c r="C132" s="166">
        <v>4300</v>
      </c>
      <c r="D132" s="163" t="s">
        <v>127</v>
      </c>
      <c r="E132" s="193"/>
      <c r="F132" s="193">
        <v>1400</v>
      </c>
      <c r="G132" s="177"/>
      <c r="H132" s="193">
        <f>G132+F132</f>
        <v>1400</v>
      </c>
      <c r="I132" s="236"/>
      <c r="J132" s="194">
        <f>H132+I132</f>
        <v>1400</v>
      </c>
    </row>
    <row r="133" spans="1:8" ht="12.75">
      <c r="A133" s="172">
        <v>900</v>
      </c>
      <c r="B133" s="172"/>
      <c r="C133" s="172"/>
      <c r="D133" s="157" t="s">
        <v>111</v>
      </c>
      <c r="E133" s="192" t="e">
        <f>SUM(E134+#REF!+#REF!+E138+E140+E144+E146)</f>
        <v>#REF!</v>
      </c>
      <c r="F133" s="192">
        <v>1191021</v>
      </c>
      <c r="G133" s="192">
        <f>SUM(G134)</f>
        <v>53650</v>
      </c>
      <c r="H133" s="192">
        <v>1244671</v>
      </c>
    </row>
    <row r="134" spans="1:8" ht="12.75">
      <c r="A134" s="166"/>
      <c r="B134" s="210">
        <v>90017</v>
      </c>
      <c r="C134" s="166"/>
      <c r="D134" s="167" t="s">
        <v>225</v>
      </c>
      <c r="E134" s="193">
        <f>SUM(E135:E135)</f>
        <v>529220</v>
      </c>
      <c r="F134" s="193">
        <f>SUM(F135:F135+F136)</f>
        <v>571076</v>
      </c>
      <c r="G134" s="251">
        <f>SUM(G135:G135+G136)</f>
        <v>53650</v>
      </c>
      <c r="H134" s="193">
        <f>SUM(H135:H135+H136)</f>
        <v>624726</v>
      </c>
    </row>
    <row r="135" spans="1:8" ht="24" hidden="1">
      <c r="A135" s="166"/>
      <c r="B135" s="166"/>
      <c r="C135" s="166">
        <v>2650</v>
      </c>
      <c r="D135" s="163" t="s">
        <v>226</v>
      </c>
      <c r="E135" s="195">
        <v>529220</v>
      </c>
      <c r="F135" s="195">
        <v>571076</v>
      </c>
      <c r="G135" s="177"/>
      <c r="H135" s="194">
        <f>F135+G135</f>
        <v>571076</v>
      </c>
    </row>
    <row r="136" spans="1:8" ht="36.75" customHeight="1">
      <c r="A136" s="166"/>
      <c r="B136" s="166"/>
      <c r="C136" s="166" t="s">
        <v>313</v>
      </c>
      <c r="D136" s="163" t="s">
        <v>314</v>
      </c>
      <c r="E136" s="195"/>
      <c r="F136" s="195">
        <v>0</v>
      </c>
      <c r="G136" s="180">
        <v>53650</v>
      </c>
      <c r="H136" s="212">
        <f>F136+G136</f>
        <v>53650</v>
      </c>
    </row>
    <row r="137" spans="1:8" ht="12.75">
      <c r="A137" s="172">
        <v>926</v>
      </c>
      <c r="B137" s="172"/>
      <c r="C137" s="172"/>
      <c r="D137" s="157" t="s">
        <v>116</v>
      </c>
      <c r="E137" s="178"/>
      <c r="F137" s="192">
        <v>3693842</v>
      </c>
      <c r="G137" s="252">
        <v>4000</v>
      </c>
      <c r="H137" s="192">
        <f>F137+G137</f>
        <v>3697842</v>
      </c>
    </row>
    <row r="138" spans="1:8" ht="12.75">
      <c r="A138" s="172"/>
      <c r="B138" s="166" t="s">
        <v>232</v>
      </c>
      <c r="C138" s="166"/>
      <c r="D138" s="163" t="s">
        <v>117</v>
      </c>
      <c r="E138" s="178"/>
      <c r="F138" s="193">
        <v>3648144</v>
      </c>
      <c r="G138" s="251">
        <f>SUM(G139)</f>
        <v>4000</v>
      </c>
      <c r="H138" s="193">
        <f>G138+F138</f>
        <v>3652144</v>
      </c>
    </row>
    <row r="139" spans="1:8" ht="12.75">
      <c r="A139" s="172"/>
      <c r="B139" s="166"/>
      <c r="C139" s="166" t="s">
        <v>178</v>
      </c>
      <c r="D139" s="163" t="s">
        <v>121</v>
      </c>
      <c r="E139" s="178"/>
      <c r="F139" s="193">
        <v>3648144</v>
      </c>
      <c r="G139" s="177">
        <v>4000</v>
      </c>
      <c r="H139" s="202">
        <f>F139+G139</f>
        <v>3652144</v>
      </c>
    </row>
    <row r="140" spans="1:8" ht="12.75">
      <c r="A140" s="178"/>
      <c r="B140" s="178"/>
      <c r="C140" s="178"/>
      <c r="D140" s="248" t="s">
        <v>304</v>
      </c>
      <c r="E140" s="178"/>
      <c r="F140" s="174">
        <v>16658450</v>
      </c>
      <c r="G140" s="197">
        <f>SUM(G65+G73+G93+G109+G133+G137)</f>
        <v>67664</v>
      </c>
      <c r="H140" s="174">
        <f>F140+G140</f>
        <v>16726114</v>
      </c>
    </row>
    <row r="141" spans="1:8" ht="12.75">
      <c r="A141" s="226"/>
      <c r="B141" s="226"/>
      <c r="C141" s="226"/>
      <c r="D141" s="254"/>
      <c r="E141" s="226"/>
      <c r="F141" s="49"/>
      <c r="G141" s="255"/>
      <c r="H141" s="49"/>
    </row>
    <row r="142" ht="12.75">
      <c r="G142" s="146"/>
    </row>
    <row r="143" spans="6:7" ht="15.75">
      <c r="F143" s="86" t="s">
        <v>282</v>
      </c>
      <c r="G143" s="86"/>
    </row>
    <row r="144" spans="6:7" ht="15.75">
      <c r="F144" s="86"/>
      <c r="G144" s="86"/>
    </row>
    <row r="145" spans="6:7" ht="15.75">
      <c r="F145" s="86" t="s">
        <v>283</v>
      </c>
      <c r="G145" s="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6"/>
  <sheetViews>
    <sheetView workbookViewId="0" topLeftCell="A6">
      <selection activeCell="C27" sqref="C27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25390625" style="0" customWidth="1"/>
    <col min="4" max="4" width="35.875" style="0" customWidth="1"/>
    <col min="5" max="5" width="24.25390625" style="0" hidden="1" customWidth="1"/>
    <col min="6" max="6" width="17.375" style="0" hidden="1" customWidth="1"/>
    <col min="7" max="7" width="0.2421875" style="0" hidden="1" customWidth="1"/>
    <col min="8" max="9" width="9.125" style="0" hidden="1" customWidth="1"/>
    <col min="10" max="10" width="10.625" style="0" customWidth="1"/>
    <col min="11" max="11" width="9.625" style="0" customWidth="1"/>
    <col min="12" max="12" width="10.125" style="0" bestFit="1" customWidth="1"/>
    <col min="13" max="13" width="4.875" style="0" customWidth="1"/>
    <col min="14" max="14" width="5.75390625" style="0" customWidth="1"/>
    <col min="15" max="15" width="5.375" style="0" customWidth="1"/>
    <col min="16" max="16" width="32.875" style="0" customWidth="1"/>
    <col min="17" max="17" width="9.125" style="0" hidden="1" customWidth="1"/>
    <col min="18" max="18" width="0.12890625" style="0" customWidth="1"/>
    <col min="19" max="20" width="9.125" style="0" hidden="1" customWidth="1"/>
    <col min="21" max="21" width="0.12890625" style="0" customWidth="1"/>
    <col min="22" max="22" width="10.25390625" style="0" customWidth="1"/>
    <col min="23" max="23" width="9.875" style="0" customWidth="1"/>
    <col min="24" max="24" width="10.375" style="0" customWidth="1"/>
  </cols>
  <sheetData>
    <row r="1" spans="4:11" ht="21.75" customHeight="1">
      <c r="D1" s="449" t="s">
        <v>252</v>
      </c>
      <c r="E1" s="410"/>
      <c r="F1" s="410"/>
      <c r="G1" s="411"/>
      <c r="H1" s="411"/>
      <c r="I1" s="411"/>
      <c r="J1" s="411"/>
      <c r="K1" s="411"/>
    </row>
    <row r="2" spans="4:12" ht="16.5" customHeight="1">
      <c r="D2" s="449" t="s">
        <v>345</v>
      </c>
      <c r="E2" s="410"/>
      <c r="F2" s="410"/>
      <c r="G2" s="411"/>
      <c r="H2" s="411"/>
      <c r="I2" s="411"/>
      <c r="J2" s="411"/>
      <c r="K2" s="411"/>
      <c r="L2" s="411"/>
    </row>
    <row r="3" spans="4:12" ht="18" customHeight="1">
      <c r="D3" s="449" t="s">
        <v>250</v>
      </c>
      <c r="E3" s="410"/>
      <c r="F3" s="410"/>
      <c r="G3" s="411"/>
      <c r="H3" s="411"/>
      <c r="I3" s="411"/>
      <c r="J3" s="411"/>
      <c r="K3" s="411"/>
      <c r="L3" s="411"/>
    </row>
    <row r="4" spans="4:12" ht="15.75">
      <c r="D4" s="449" t="s">
        <v>339</v>
      </c>
      <c r="E4" s="410"/>
      <c r="F4" s="410"/>
      <c r="G4" s="411"/>
      <c r="H4" s="411"/>
      <c r="I4" s="411"/>
      <c r="J4" s="411"/>
      <c r="K4" s="411"/>
      <c r="L4" s="411"/>
    </row>
    <row r="5" spans="5:6" ht="12.75">
      <c r="E5" s="1"/>
      <c r="F5" s="1"/>
    </row>
    <row r="6" spans="5:6" ht="21" customHeight="1">
      <c r="E6" s="1"/>
      <c r="F6" s="1"/>
    </row>
    <row r="7" spans="1:6" ht="15.75">
      <c r="A7" s="7"/>
      <c r="B7" s="7"/>
      <c r="C7" s="8"/>
      <c r="D7" s="9" t="s">
        <v>347</v>
      </c>
      <c r="E7" s="7"/>
      <c r="F7" s="7"/>
    </row>
    <row r="8" spans="1:6" ht="15.75">
      <c r="A8" s="7"/>
      <c r="B8" s="7"/>
      <c r="C8" s="8"/>
      <c r="D8" s="9"/>
      <c r="E8" s="7"/>
      <c r="F8" s="7"/>
    </row>
    <row r="9" spans="1:6" ht="15.75">
      <c r="A9" s="6"/>
      <c r="B9" s="7"/>
      <c r="C9" s="8"/>
      <c r="D9" s="7"/>
      <c r="E9" s="7"/>
      <c r="F9" s="7"/>
    </row>
    <row r="10" spans="1:12" ht="32.25" customHeight="1">
      <c r="A10" s="147" t="s">
        <v>1</v>
      </c>
      <c r="B10" s="148" t="s">
        <v>2</v>
      </c>
      <c r="C10" s="149" t="s">
        <v>3</v>
      </c>
      <c r="D10" s="147" t="s">
        <v>4</v>
      </c>
      <c r="E10" s="150" t="s">
        <v>5</v>
      </c>
      <c r="F10" s="150" t="s">
        <v>318</v>
      </c>
      <c r="G10" s="151" t="s">
        <v>317</v>
      </c>
      <c r="H10" s="152" t="s">
        <v>269</v>
      </c>
      <c r="I10" s="153" t="s">
        <v>298</v>
      </c>
      <c r="J10" s="153" t="s">
        <v>274</v>
      </c>
      <c r="K10" s="153" t="s">
        <v>327</v>
      </c>
      <c r="L10" s="256" t="s">
        <v>274</v>
      </c>
    </row>
    <row r="11" spans="1:12" ht="12.75">
      <c r="A11" s="155">
        <v>600</v>
      </c>
      <c r="B11" s="155"/>
      <c r="C11" s="172"/>
      <c r="D11" s="173" t="s">
        <v>19</v>
      </c>
      <c r="E11" s="158" t="e">
        <f aca="true" t="shared" si="0" ref="E11:L11">SUM(E12)</f>
        <v>#REF!</v>
      </c>
      <c r="F11" s="158">
        <f t="shared" si="0"/>
        <v>1113824</v>
      </c>
      <c r="G11" s="174">
        <f t="shared" si="0"/>
        <v>1220</v>
      </c>
      <c r="H11" s="175">
        <f t="shared" si="0"/>
        <v>1115044</v>
      </c>
      <c r="I11" s="175">
        <f t="shared" si="0"/>
        <v>0</v>
      </c>
      <c r="J11" s="175">
        <f t="shared" si="0"/>
        <v>1115044</v>
      </c>
      <c r="K11" s="175">
        <f t="shared" si="0"/>
        <v>42000</v>
      </c>
      <c r="L11" s="175">
        <f t="shared" si="0"/>
        <v>1157044</v>
      </c>
    </row>
    <row r="12" spans="1:12" ht="14.25" customHeight="1">
      <c r="A12" s="160"/>
      <c r="B12" s="160">
        <v>60016</v>
      </c>
      <c r="C12" s="166"/>
      <c r="D12" s="167" t="s">
        <v>20</v>
      </c>
      <c r="E12" s="164" t="e">
        <f>SUM(#REF!)</f>
        <v>#REF!</v>
      </c>
      <c r="F12" s="164">
        <f>SUM(F13:F16)</f>
        <v>1113824</v>
      </c>
      <c r="G12" s="164">
        <f>SUM(G13:G16)</f>
        <v>1220</v>
      </c>
      <c r="H12" s="176">
        <f>SUM(H13:H16)</f>
        <v>1115044</v>
      </c>
      <c r="I12" s="176">
        <f>SUM(I13:I18)</f>
        <v>0</v>
      </c>
      <c r="J12" s="176">
        <f>SUM(J13:J18)</f>
        <v>1115044</v>
      </c>
      <c r="K12" s="176">
        <f>SUM(K13:K18)</f>
        <v>42000</v>
      </c>
      <c r="L12" s="176">
        <f>SUM(L13:L18)</f>
        <v>1157044</v>
      </c>
    </row>
    <row r="13" spans="1:12" ht="12.75" hidden="1">
      <c r="A13" s="160"/>
      <c r="B13" s="160"/>
      <c r="C13" s="166" t="s">
        <v>26</v>
      </c>
      <c r="D13" s="167" t="s">
        <v>27</v>
      </c>
      <c r="E13" s="164"/>
      <c r="F13" s="164"/>
      <c r="G13" s="159">
        <v>400</v>
      </c>
      <c r="H13" s="177">
        <f>SUM(F13:G13)</f>
        <v>400</v>
      </c>
      <c r="I13" s="178"/>
      <c r="J13" s="177">
        <f>H13+I13</f>
        <v>400</v>
      </c>
      <c r="K13" s="177"/>
      <c r="L13" s="177">
        <f>J13+K13</f>
        <v>400</v>
      </c>
    </row>
    <row r="14" spans="1:12" ht="12.75" hidden="1">
      <c r="A14" s="160"/>
      <c r="B14" s="160"/>
      <c r="C14" s="166" t="s">
        <v>95</v>
      </c>
      <c r="D14" s="167" t="s">
        <v>27</v>
      </c>
      <c r="E14" s="164"/>
      <c r="F14" s="164"/>
      <c r="G14" s="159">
        <v>820</v>
      </c>
      <c r="H14" s="177">
        <f>SUM(F14:G14)</f>
        <v>820</v>
      </c>
      <c r="I14" s="178"/>
      <c r="J14" s="177">
        <f>H14+I14</f>
        <v>820</v>
      </c>
      <c r="K14" s="177"/>
      <c r="L14" s="177">
        <f>J14+K14</f>
        <v>820</v>
      </c>
    </row>
    <row r="15" spans="1:12" ht="49.5" customHeight="1">
      <c r="A15" s="160"/>
      <c r="B15" s="160"/>
      <c r="C15" s="166" t="s">
        <v>336</v>
      </c>
      <c r="D15" s="167" t="s">
        <v>349</v>
      </c>
      <c r="E15" s="164"/>
      <c r="F15" s="164"/>
      <c r="G15" s="159"/>
      <c r="H15" s="177"/>
      <c r="I15" s="178"/>
      <c r="J15" s="177">
        <v>0</v>
      </c>
      <c r="K15" s="177">
        <v>42000</v>
      </c>
      <c r="L15" s="177">
        <v>42000</v>
      </c>
    </row>
    <row r="16" spans="1:12" ht="18" customHeight="1" hidden="1">
      <c r="A16" s="160"/>
      <c r="B16" s="160"/>
      <c r="C16" s="166" t="s">
        <v>10</v>
      </c>
      <c r="D16" s="167" t="s">
        <v>21</v>
      </c>
      <c r="E16" s="164">
        <v>0</v>
      </c>
      <c r="F16" s="164">
        <v>1113824</v>
      </c>
      <c r="G16" s="168">
        <v>0</v>
      </c>
      <c r="H16" s="180">
        <f>SUM(F16:G16)</f>
        <v>1113824</v>
      </c>
      <c r="I16" s="178">
        <v>-1113824</v>
      </c>
      <c r="J16" s="177">
        <f>H16+I16</f>
        <v>0</v>
      </c>
      <c r="K16" s="177"/>
      <c r="L16" s="177">
        <f>J16+K16</f>
        <v>0</v>
      </c>
    </row>
    <row r="17" spans="1:12" ht="39.75" customHeight="1" hidden="1">
      <c r="A17" s="160"/>
      <c r="B17" s="160"/>
      <c r="C17" s="166" t="s">
        <v>302</v>
      </c>
      <c r="D17" s="167" t="s">
        <v>303</v>
      </c>
      <c r="E17" s="164"/>
      <c r="F17" s="164"/>
      <c r="G17" s="168"/>
      <c r="H17" s="180"/>
      <c r="I17" s="178">
        <v>982786</v>
      </c>
      <c r="J17" s="177">
        <f>H17+I17</f>
        <v>982786</v>
      </c>
      <c r="K17" s="177"/>
      <c r="L17" s="177">
        <f>J17+K17</f>
        <v>982786</v>
      </c>
    </row>
    <row r="18" spans="1:12" ht="84" hidden="1">
      <c r="A18" s="160"/>
      <c r="B18" s="160"/>
      <c r="C18" s="166" t="s">
        <v>319</v>
      </c>
      <c r="D18" s="167" t="s">
        <v>320</v>
      </c>
      <c r="E18" s="164"/>
      <c r="F18" s="164"/>
      <c r="G18" s="168"/>
      <c r="H18" s="180"/>
      <c r="I18" s="178">
        <v>131038</v>
      </c>
      <c r="J18" s="177">
        <f>H18+I18</f>
        <v>131038</v>
      </c>
      <c r="K18" s="177"/>
      <c r="L18" s="177">
        <f>J18+K18</f>
        <v>131038</v>
      </c>
    </row>
    <row r="19" spans="1:12" ht="12.75">
      <c r="A19" s="155">
        <v>854</v>
      </c>
      <c r="B19" s="155"/>
      <c r="C19" s="172"/>
      <c r="D19" s="173" t="s">
        <v>110</v>
      </c>
      <c r="E19" s="158">
        <f>SUM(E23)</f>
        <v>13000</v>
      </c>
      <c r="F19" s="158">
        <f>SUM(F23)</f>
        <v>7000</v>
      </c>
      <c r="G19" s="158">
        <f>SUM(G22)</f>
        <v>147439</v>
      </c>
      <c r="H19" s="158">
        <f>SUM(H22)</f>
        <v>154439</v>
      </c>
      <c r="I19" s="158">
        <f>SUM(I22)</f>
        <v>0</v>
      </c>
      <c r="J19" s="158">
        <f>SUM(J22)</f>
        <v>154439</v>
      </c>
      <c r="K19" s="158">
        <f>SUM(K20+K22)</f>
        <v>20658</v>
      </c>
      <c r="L19" s="158">
        <f>SUM(L20+L22)</f>
        <v>175097</v>
      </c>
    </row>
    <row r="20" spans="1:12" ht="12.75">
      <c r="A20" s="155"/>
      <c r="B20" s="262">
        <v>85415</v>
      </c>
      <c r="C20" s="263"/>
      <c r="D20" s="264" t="s">
        <v>334</v>
      </c>
      <c r="E20" s="265"/>
      <c r="F20" s="265"/>
      <c r="G20" s="265"/>
      <c r="H20" s="265"/>
      <c r="I20" s="265"/>
      <c r="J20" s="265"/>
      <c r="K20" s="265">
        <v>20658</v>
      </c>
      <c r="L20" s="265">
        <v>20658</v>
      </c>
    </row>
    <row r="21" spans="1:12" ht="36">
      <c r="A21" s="155"/>
      <c r="B21" s="262"/>
      <c r="C21" s="263" t="s">
        <v>100</v>
      </c>
      <c r="D21" s="167" t="s">
        <v>109</v>
      </c>
      <c r="E21" s="265"/>
      <c r="F21" s="265"/>
      <c r="G21" s="265"/>
      <c r="H21" s="265"/>
      <c r="I21" s="265"/>
      <c r="J21" s="265"/>
      <c r="K21" s="265">
        <v>20658</v>
      </c>
      <c r="L21" s="265">
        <v>20658</v>
      </c>
    </row>
    <row r="22" spans="1:12" ht="12.75" hidden="1">
      <c r="A22" s="160"/>
      <c r="B22" s="160">
        <v>85495</v>
      </c>
      <c r="C22" s="166"/>
      <c r="D22" s="167" t="s">
        <v>16</v>
      </c>
      <c r="E22" s="164">
        <f>SUM(E23)</f>
        <v>13000</v>
      </c>
      <c r="F22" s="164">
        <f>SUM(F23)</f>
        <v>7000</v>
      </c>
      <c r="G22" s="177">
        <v>147439</v>
      </c>
      <c r="H22" s="177">
        <f>SUM(H23:H24)</f>
        <v>154439</v>
      </c>
      <c r="I22" s="177">
        <f>SUM(I23:I24)</f>
        <v>0</v>
      </c>
      <c r="J22" s="177">
        <f>SUM(J23:J24)</f>
        <v>154439</v>
      </c>
      <c r="K22" s="177">
        <f>SUM(K23:K24)</f>
        <v>0</v>
      </c>
      <c r="L22" s="177">
        <f>SUM(L23:L24)</f>
        <v>154439</v>
      </c>
    </row>
    <row r="23" spans="1:12" ht="12.75" hidden="1">
      <c r="A23" s="160"/>
      <c r="B23" s="160"/>
      <c r="C23" s="166" t="s">
        <v>41</v>
      </c>
      <c r="D23" s="167" t="s">
        <v>42</v>
      </c>
      <c r="E23" s="164">
        <v>13000</v>
      </c>
      <c r="F23" s="164">
        <v>7000</v>
      </c>
      <c r="G23" s="159">
        <v>139500</v>
      </c>
      <c r="H23" s="177">
        <f>SUM(F23:G23)</f>
        <v>146500</v>
      </c>
      <c r="I23" s="178"/>
      <c r="J23" s="177">
        <f>H23+I23</f>
        <v>146500</v>
      </c>
      <c r="K23" s="177"/>
      <c r="L23" s="177">
        <f>J23+K23</f>
        <v>146500</v>
      </c>
    </row>
    <row r="24" spans="1:12" ht="12.75" hidden="1">
      <c r="A24" s="160"/>
      <c r="B24" s="160"/>
      <c r="C24" s="166" t="s">
        <v>95</v>
      </c>
      <c r="D24" s="167" t="s">
        <v>27</v>
      </c>
      <c r="E24" s="178"/>
      <c r="F24" s="178">
        <v>0</v>
      </c>
      <c r="G24" s="159">
        <v>7939</v>
      </c>
      <c r="H24" s="177">
        <f>SUM(E24:G24)</f>
        <v>7939</v>
      </c>
      <c r="I24" s="178"/>
      <c r="J24" s="177">
        <f>H24+I24</f>
        <v>7939</v>
      </c>
      <c r="K24" s="177"/>
      <c r="L24" s="177">
        <f>J24+K24</f>
        <v>7939</v>
      </c>
    </row>
    <row r="25" spans="1:13" ht="12.75">
      <c r="A25" s="178"/>
      <c r="B25" s="178"/>
      <c r="C25" s="178"/>
      <c r="D25" s="257" t="s">
        <v>338</v>
      </c>
      <c r="E25" s="178"/>
      <c r="F25" s="178"/>
      <c r="G25" s="178"/>
      <c r="H25" s="178"/>
      <c r="I25" s="178"/>
      <c r="J25" s="316">
        <v>14265964</v>
      </c>
      <c r="K25" s="316">
        <f>SUM(K11+K19)</f>
        <v>62658</v>
      </c>
      <c r="L25" s="316">
        <f>J25+K25</f>
        <v>14328622</v>
      </c>
      <c r="M25" s="146"/>
    </row>
    <row r="27" ht="34.5" customHeight="1"/>
    <row r="28" spans="10:11" ht="15.75">
      <c r="J28" s="86" t="s">
        <v>282</v>
      </c>
      <c r="K28" s="86"/>
    </row>
    <row r="29" spans="10:11" ht="15.75">
      <c r="J29" s="86"/>
      <c r="K29" s="86"/>
    </row>
    <row r="30" spans="10:11" ht="15.75">
      <c r="J30" s="86" t="s">
        <v>283</v>
      </c>
      <c r="K30" s="86"/>
    </row>
    <row r="31" spans="10:11" ht="15.75">
      <c r="J31" s="86"/>
      <c r="K31" s="86"/>
    </row>
    <row r="32" spans="10:11" ht="15.75">
      <c r="J32" s="86"/>
      <c r="K32" s="86"/>
    </row>
    <row r="33" spans="10:11" ht="15.75">
      <c r="J33" s="86"/>
      <c r="K33" s="86"/>
    </row>
    <row r="34" spans="10:11" ht="15.75">
      <c r="J34" s="86"/>
      <c r="K34" s="86"/>
    </row>
    <row r="35" spans="10:11" ht="15.75">
      <c r="J35" s="86"/>
      <c r="K35" s="86"/>
    </row>
    <row r="36" spans="10:11" ht="15.75">
      <c r="J36" s="86"/>
      <c r="K36" s="86"/>
    </row>
    <row r="37" spans="10:11" ht="15.75">
      <c r="J37" s="86"/>
      <c r="K37" s="86"/>
    </row>
    <row r="38" spans="10:11" ht="15.75">
      <c r="J38" s="86"/>
      <c r="K38" s="86"/>
    </row>
    <row r="39" spans="10:11" ht="15.75">
      <c r="J39" s="86"/>
      <c r="K39" s="86"/>
    </row>
    <row r="40" spans="10:11" ht="15.75">
      <c r="J40" s="86"/>
      <c r="K40" s="86"/>
    </row>
    <row r="41" spans="10:11" ht="15.75">
      <c r="J41" s="86"/>
      <c r="K41" s="86"/>
    </row>
    <row r="42" spans="10:11" ht="15.75">
      <c r="J42" s="86"/>
      <c r="K42" s="86"/>
    </row>
    <row r="43" spans="10:11" ht="15.75">
      <c r="J43" s="86"/>
      <c r="K43" s="86"/>
    </row>
    <row r="44" spans="10:11" ht="15.75">
      <c r="J44" s="86"/>
      <c r="K44" s="86"/>
    </row>
    <row r="45" spans="10:11" ht="15.75">
      <c r="J45" s="86"/>
      <c r="K45" s="86"/>
    </row>
    <row r="46" spans="10:11" ht="15.75">
      <c r="J46" s="86"/>
      <c r="K46" s="86"/>
    </row>
    <row r="47" spans="10:11" ht="15.75">
      <c r="J47" s="86"/>
      <c r="K47" s="86"/>
    </row>
    <row r="48" spans="10:11" ht="15.75">
      <c r="J48" s="86"/>
      <c r="K48" s="86"/>
    </row>
    <row r="49" spans="10:11" ht="15.75">
      <c r="J49" s="86"/>
      <c r="K49" s="86"/>
    </row>
    <row r="50" spans="4:11" ht="15.75">
      <c r="D50" s="449" t="s">
        <v>257</v>
      </c>
      <c r="E50" s="410"/>
      <c r="F50" s="410"/>
      <c r="G50" s="411"/>
      <c r="H50" s="411"/>
      <c r="I50" s="411"/>
      <c r="J50" s="411"/>
      <c r="K50" s="411"/>
    </row>
    <row r="51" spans="4:12" ht="15.75">
      <c r="D51" s="449" t="s">
        <v>345</v>
      </c>
      <c r="E51" s="410"/>
      <c r="F51" s="410"/>
      <c r="G51" s="411"/>
      <c r="H51" s="411"/>
      <c r="I51" s="411"/>
      <c r="J51" s="411"/>
      <c r="K51" s="411"/>
      <c r="L51" s="411"/>
    </row>
    <row r="52" spans="4:12" ht="15.75">
      <c r="D52" s="449" t="s">
        <v>250</v>
      </c>
      <c r="E52" s="410"/>
      <c r="F52" s="410"/>
      <c r="G52" s="411"/>
      <c r="H52" s="411"/>
      <c r="I52" s="411"/>
      <c r="J52" s="411"/>
      <c r="K52" s="411"/>
      <c r="L52" s="411"/>
    </row>
    <row r="53" spans="4:12" ht="15.75">
      <c r="D53" s="449" t="s">
        <v>339</v>
      </c>
      <c r="E53" s="410"/>
      <c r="F53" s="410"/>
      <c r="G53" s="411"/>
      <c r="H53" s="411"/>
      <c r="I53" s="411"/>
      <c r="J53" s="411"/>
      <c r="K53" s="411"/>
      <c r="L53" s="411"/>
    </row>
    <row r="56" spans="1:4" ht="15.75">
      <c r="A56" s="7"/>
      <c r="B56" s="7"/>
      <c r="C56" s="8"/>
      <c r="D56" s="9" t="s">
        <v>346</v>
      </c>
    </row>
    <row r="57" spans="1:4" ht="15.75">
      <c r="A57" s="7"/>
      <c r="B57" s="7"/>
      <c r="C57" s="8"/>
      <c r="D57" s="9"/>
    </row>
    <row r="58" spans="1:25" ht="24">
      <c r="A58" s="147" t="s">
        <v>1</v>
      </c>
      <c r="B58" s="242" t="s">
        <v>2</v>
      </c>
      <c r="C58" s="213" t="s">
        <v>3</v>
      </c>
      <c r="D58" s="186" t="s">
        <v>4</v>
      </c>
      <c r="E58" s="214" t="s">
        <v>5</v>
      </c>
      <c r="F58" s="214" t="s">
        <v>249</v>
      </c>
      <c r="G58" s="215" t="s">
        <v>273</v>
      </c>
      <c r="H58" s="215" t="s">
        <v>274</v>
      </c>
      <c r="I58" s="216" t="s">
        <v>305</v>
      </c>
      <c r="J58" s="312" t="s">
        <v>274</v>
      </c>
      <c r="K58" s="215" t="s">
        <v>327</v>
      </c>
      <c r="L58" s="216" t="s">
        <v>269</v>
      </c>
      <c r="M58" s="277"/>
      <c r="N58" s="278"/>
      <c r="O58" s="279"/>
      <c r="P58" s="280"/>
      <c r="Q58" s="281"/>
      <c r="R58" s="281"/>
      <c r="S58" s="282"/>
      <c r="T58" s="282"/>
      <c r="U58" s="283"/>
      <c r="V58" s="283"/>
      <c r="W58" s="83"/>
      <c r="X58" s="284"/>
      <c r="Y58" s="226"/>
    </row>
    <row r="59" spans="1:25" ht="12.75" hidden="1">
      <c r="A59" s="172" t="s">
        <v>6</v>
      </c>
      <c r="B59" s="243"/>
      <c r="C59" s="172"/>
      <c r="D59" s="157" t="s">
        <v>7</v>
      </c>
      <c r="E59" s="192" t="e">
        <f>SUM(E60+E65+#REF!)</f>
        <v>#REF!</v>
      </c>
      <c r="F59" s="192">
        <f>SUM(F60+F65)</f>
        <v>185720</v>
      </c>
      <c r="G59" s="192">
        <f>SUM(G60+G65)</f>
        <v>631000</v>
      </c>
      <c r="H59" s="192">
        <f>SUM(H65+H60)</f>
        <v>816720</v>
      </c>
      <c r="I59" s="192">
        <f>SUM(I65+I60)</f>
        <v>0</v>
      </c>
      <c r="J59" s="266">
        <f>SUM(J65+J60)</f>
        <v>816720</v>
      </c>
      <c r="K59" s="192">
        <f>SUM(K65+K60)</f>
        <v>0</v>
      </c>
      <c r="L59" s="192">
        <f>SUM(L65+L60)</f>
        <v>816720</v>
      </c>
      <c r="M59" s="224"/>
      <c r="N59" s="224"/>
      <c r="O59" s="224"/>
      <c r="P59" s="34"/>
      <c r="Q59" s="285"/>
      <c r="R59" s="285"/>
      <c r="S59" s="285"/>
      <c r="T59" s="285"/>
      <c r="U59" s="285"/>
      <c r="V59" s="285"/>
      <c r="W59" s="285"/>
      <c r="X59" s="285"/>
      <c r="Y59" s="226"/>
    </row>
    <row r="60" spans="1:25" ht="12.75" hidden="1">
      <c r="A60" s="166"/>
      <c r="B60" s="244" t="s">
        <v>8</v>
      </c>
      <c r="C60" s="166"/>
      <c r="D60" s="163" t="s">
        <v>120</v>
      </c>
      <c r="E60" s="193">
        <f aca="true" t="shared" si="1" ref="E60:L60">SUM(E61:E64)</f>
        <v>462011</v>
      </c>
      <c r="F60" s="193">
        <f t="shared" si="1"/>
        <v>172870</v>
      </c>
      <c r="G60" s="159">
        <f t="shared" si="1"/>
        <v>631000</v>
      </c>
      <c r="H60" s="194">
        <f t="shared" si="1"/>
        <v>803870</v>
      </c>
      <c r="I60" s="194">
        <f t="shared" si="1"/>
        <v>0</v>
      </c>
      <c r="J60" s="267">
        <f t="shared" si="1"/>
        <v>803870</v>
      </c>
      <c r="K60" s="194">
        <f t="shared" si="1"/>
        <v>0</v>
      </c>
      <c r="L60" s="194">
        <f t="shared" si="1"/>
        <v>803870</v>
      </c>
      <c r="M60" s="219"/>
      <c r="N60" s="219"/>
      <c r="O60" s="219"/>
      <c r="P60" s="225"/>
      <c r="Q60" s="227"/>
      <c r="R60" s="227"/>
      <c r="S60" s="83"/>
      <c r="T60" s="228"/>
      <c r="U60" s="228"/>
      <c r="V60" s="228"/>
      <c r="W60" s="228"/>
      <c r="X60" s="228"/>
      <c r="Y60" s="226"/>
    </row>
    <row r="61" spans="1:25" ht="12.75" hidden="1">
      <c r="A61" s="166"/>
      <c r="B61" s="244"/>
      <c r="C61" s="166">
        <v>6050</v>
      </c>
      <c r="D61" s="163" t="s">
        <v>121</v>
      </c>
      <c r="E61" s="193">
        <v>2975</v>
      </c>
      <c r="F61" s="193">
        <v>0</v>
      </c>
      <c r="G61" s="159">
        <v>631000</v>
      </c>
      <c r="H61" s="194">
        <f>SUM(F61+G61)</f>
        <v>631000</v>
      </c>
      <c r="I61" s="177">
        <v>-631000</v>
      </c>
      <c r="J61" s="267">
        <f>H61+I61</f>
        <v>0</v>
      </c>
      <c r="K61" s="159"/>
      <c r="L61" s="194">
        <f>J61+K61</f>
        <v>0</v>
      </c>
      <c r="M61" s="219"/>
      <c r="N61" s="219"/>
      <c r="O61" s="219"/>
      <c r="P61" s="225"/>
      <c r="Q61" s="227"/>
      <c r="R61" s="227"/>
      <c r="S61" s="83"/>
      <c r="T61" s="228"/>
      <c r="U61" s="84"/>
      <c r="V61" s="228"/>
      <c r="W61" s="83"/>
      <c r="X61" s="228"/>
      <c r="Y61" s="226"/>
    </row>
    <row r="62" spans="1:25" ht="48" hidden="1">
      <c r="A62" s="166"/>
      <c r="B62" s="244"/>
      <c r="C62" s="166" t="s">
        <v>122</v>
      </c>
      <c r="D62" s="167" t="s">
        <v>123</v>
      </c>
      <c r="E62" s="193"/>
      <c r="F62" s="193"/>
      <c r="G62" s="159"/>
      <c r="H62" s="194"/>
      <c r="I62" s="177">
        <v>631000</v>
      </c>
      <c r="J62" s="267">
        <f>H62+I62</f>
        <v>631000</v>
      </c>
      <c r="K62" s="159"/>
      <c r="L62" s="194">
        <f>J62+K62</f>
        <v>631000</v>
      </c>
      <c r="M62" s="219"/>
      <c r="N62" s="219"/>
      <c r="O62" s="219"/>
      <c r="P62" s="286"/>
      <c r="Q62" s="227"/>
      <c r="R62" s="227"/>
      <c r="S62" s="83"/>
      <c r="T62" s="228"/>
      <c r="U62" s="84"/>
      <c r="V62" s="228"/>
      <c r="W62" s="83"/>
      <c r="X62" s="228"/>
      <c r="Y62" s="226"/>
    </row>
    <row r="63" spans="1:25" ht="36" hidden="1">
      <c r="A63" s="166"/>
      <c r="B63" s="244"/>
      <c r="C63" s="166" t="s">
        <v>309</v>
      </c>
      <c r="D63" s="163" t="s">
        <v>310</v>
      </c>
      <c r="E63" s="193"/>
      <c r="F63" s="193"/>
      <c r="G63" s="159"/>
      <c r="H63" s="194"/>
      <c r="I63" s="177">
        <v>152675</v>
      </c>
      <c r="J63" s="267">
        <f>H63+I63</f>
        <v>152675</v>
      </c>
      <c r="K63" s="159"/>
      <c r="L63" s="194">
        <f>J63+K63</f>
        <v>152675</v>
      </c>
      <c r="M63" s="219"/>
      <c r="N63" s="219"/>
      <c r="O63" s="219"/>
      <c r="P63" s="225"/>
      <c r="Q63" s="227"/>
      <c r="R63" s="227"/>
      <c r="S63" s="83"/>
      <c r="T63" s="228"/>
      <c r="U63" s="84"/>
      <c r="V63" s="228"/>
      <c r="W63" s="83"/>
      <c r="X63" s="228"/>
      <c r="Y63" s="226"/>
    </row>
    <row r="64" spans="1:25" ht="48" hidden="1">
      <c r="A64" s="166"/>
      <c r="B64" s="244"/>
      <c r="C64" s="166" t="s">
        <v>122</v>
      </c>
      <c r="D64" s="167" t="s">
        <v>123</v>
      </c>
      <c r="E64" s="195">
        <v>459036</v>
      </c>
      <c r="F64" s="195">
        <v>172870</v>
      </c>
      <c r="G64" s="159"/>
      <c r="H64" s="195">
        <v>172870</v>
      </c>
      <c r="I64" s="180">
        <v>-152675</v>
      </c>
      <c r="J64" s="313">
        <f>H64+I64</f>
        <v>20195</v>
      </c>
      <c r="K64" s="159"/>
      <c r="L64" s="194">
        <f>J64+K64</f>
        <v>20195</v>
      </c>
      <c r="M64" s="219"/>
      <c r="N64" s="219"/>
      <c r="O64" s="219"/>
      <c r="P64" s="286"/>
      <c r="Q64" s="287"/>
      <c r="R64" s="287"/>
      <c r="S64" s="83"/>
      <c r="T64" s="287"/>
      <c r="U64" s="288"/>
      <c r="V64" s="289"/>
      <c r="W64" s="83"/>
      <c r="X64" s="228"/>
      <c r="Y64" s="226"/>
    </row>
    <row r="65" spans="1:25" ht="12.75" hidden="1">
      <c r="A65" s="166"/>
      <c r="B65" s="244" t="s">
        <v>124</v>
      </c>
      <c r="C65" s="166"/>
      <c r="D65" s="163" t="s">
        <v>125</v>
      </c>
      <c r="E65" s="195">
        <v>11600</v>
      </c>
      <c r="F65" s="195">
        <f>SUM(F66)</f>
        <v>12850</v>
      </c>
      <c r="G65" s="159"/>
      <c r="H65" s="195">
        <f>SUM(H66)</f>
        <v>12850</v>
      </c>
      <c r="I65" s="195">
        <f>SUM(I66)</f>
        <v>0</v>
      </c>
      <c r="J65" s="268">
        <f>SUM(J66)</f>
        <v>12850</v>
      </c>
      <c r="K65" s="195">
        <f>SUM(K66)</f>
        <v>0</v>
      </c>
      <c r="L65" s="195">
        <f>SUM(L66)</f>
        <v>12850</v>
      </c>
      <c r="M65" s="219"/>
      <c r="N65" s="219"/>
      <c r="O65" s="219"/>
      <c r="P65" s="225"/>
      <c r="Q65" s="287"/>
      <c r="R65" s="287"/>
      <c r="S65" s="83"/>
      <c r="T65" s="287"/>
      <c r="U65" s="287"/>
      <c r="V65" s="287"/>
      <c r="W65" s="287"/>
      <c r="X65" s="287"/>
      <c r="Y65" s="226"/>
    </row>
    <row r="66" spans="1:25" ht="36" hidden="1">
      <c r="A66" s="166"/>
      <c r="B66" s="244"/>
      <c r="C66" s="166">
        <v>2850</v>
      </c>
      <c r="D66" s="163" t="s">
        <v>126</v>
      </c>
      <c r="E66" s="195">
        <v>11600</v>
      </c>
      <c r="F66" s="195">
        <v>12850</v>
      </c>
      <c r="G66" s="159"/>
      <c r="H66" s="195">
        <v>12850</v>
      </c>
      <c r="I66" s="159"/>
      <c r="J66" s="267">
        <f>H66+I66</f>
        <v>12850</v>
      </c>
      <c r="K66" s="159"/>
      <c r="L66" s="194">
        <f>J66+K66</f>
        <v>12850</v>
      </c>
      <c r="M66" s="219"/>
      <c r="N66" s="219"/>
      <c r="O66" s="219"/>
      <c r="P66" s="225"/>
      <c r="Q66" s="287"/>
      <c r="R66" s="287"/>
      <c r="S66" s="83"/>
      <c r="T66" s="287"/>
      <c r="U66" s="83"/>
      <c r="V66" s="228"/>
      <c r="W66" s="83"/>
      <c r="X66" s="228"/>
      <c r="Y66" s="226"/>
    </row>
    <row r="67" spans="1:25" ht="12.75">
      <c r="A67" s="172">
        <v>600</v>
      </c>
      <c r="B67" s="243"/>
      <c r="C67" s="172"/>
      <c r="D67" s="157" t="s">
        <v>19</v>
      </c>
      <c r="E67" s="192">
        <f>SUM(E72+E70)</f>
        <v>554414</v>
      </c>
      <c r="F67" s="192">
        <f>SUM(F72+F70)</f>
        <v>2108118</v>
      </c>
      <c r="G67" s="196">
        <f>SUM(G72)</f>
        <v>11220</v>
      </c>
      <c r="H67" s="197">
        <f>SUM(H70+H72)</f>
        <v>2119338</v>
      </c>
      <c r="I67" s="197">
        <f>SUM(I70+I72)</f>
        <v>0</v>
      </c>
      <c r="J67" s="269">
        <f>SUM(J70+J72)</f>
        <v>2119338</v>
      </c>
      <c r="K67" s="197">
        <f>SUM(K68+K70+K72)</f>
        <v>55854</v>
      </c>
      <c r="L67" s="197">
        <f>SUM(L68+L70+L72)</f>
        <v>2175192</v>
      </c>
      <c r="M67" s="224"/>
      <c r="N67" s="224"/>
      <c r="O67" s="224"/>
      <c r="P67" s="34"/>
      <c r="Q67" s="285"/>
      <c r="R67" s="285"/>
      <c r="S67" s="290"/>
      <c r="T67" s="255"/>
      <c r="U67" s="255"/>
      <c r="V67" s="255"/>
      <c r="W67" s="255"/>
      <c r="X67" s="255"/>
      <c r="Y67" s="226"/>
    </row>
    <row r="68" spans="1:25" ht="12.75">
      <c r="A68" s="172"/>
      <c r="B68" s="244" t="s">
        <v>329</v>
      </c>
      <c r="C68" s="166"/>
      <c r="D68" s="163" t="s">
        <v>330</v>
      </c>
      <c r="E68" s="193"/>
      <c r="F68" s="193"/>
      <c r="G68" s="190"/>
      <c r="H68" s="260"/>
      <c r="I68" s="260"/>
      <c r="J68" s="270">
        <v>0</v>
      </c>
      <c r="K68" s="260">
        <f>K69</f>
        <v>30000</v>
      </c>
      <c r="L68" s="260">
        <f>L69</f>
        <v>30000</v>
      </c>
      <c r="M68" s="224"/>
      <c r="N68" s="219"/>
      <c r="O68" s="219"/>
      <c r="P68" s="225"/>
      <c r="Q68" s="227"/>
      <c r="R68" s="227"/>
      <c r="S68" s="30"/>
      <c r="T68" s="291"/>
      <c r="U68" s="291"/>
      <c r="V68" s="291"/>
      <c r="W68" s="291"/>
      <c r="X68" s="291"/>
      <c r="Y68" s="226"/>
    </row>
    <row r="69" spans="1:25" ht="48">
      <c r="A69" s="172"/>
      <c r="B69" s="243"/>
      <c r="C69" s="166" t="s">
        <v>130</v>
      </c>
      <c r="D69" s="163" t="s">
        <v>131</v>
      </c>
      <c r="E69" s="193"/>
      <c r="F69" s="193"/>
      <c r="G69" s="190"/>
      <c r="H69" s="260"/>
      <c r="I69" s="260"/>
      <c r="J69" s="270">
        <v>0</v>
      </c>
      <c r="K69" s="260">
        <v>30000</v>
      </c>
      <c r="L69" s="260">
        <f>K69+J69</f>
        <v>30000</v>
      </c>
      <c r="M69" s="224"/>
      <c r="N69" s="224"/>
      <c r="O69" s="219"/>
      <c r="P69" s="225"/>
      <c r="Q69" s="227"/>
      <c r="R69" s="227"/>
      <c r="S69" s="30"/>
      <c r="T69" s="291"/>
      <c r="U69" s="291"/>
      <c r="V69" s="291"/>
      <c r="W69" s="291"/>
      <c r="X69" s="291"/>
      <c r="Y69" s="226"/>
    </row>
    <row r="70" spans="1:25" ht="12.75" hidden="1">
      <c r="A70" s="172"/>
      <c r="B70" s="244" t="s">
        <v>128</v>
      </c>
      <c r="C70" s="166"/>
      <c r="D70" s="163" t="s">
        <v>129</v>
      </c>
      <c r="E70" s="193">
        <f>SUM(E71)</f>
        <v>67219</v>
      </c>
      <c r="F70" s="193">
        <f>SUM(F71)</f>
        <v>53918</v>
      </c>
      <c r="G70" s="159">
        <v>0</v>
      </c>
      <c r="H70" s="194">
        <f>H71</f>
        <v>53918</v>
      </c>
      <c r="I70" s="194">
        <f>I71</f>
        <v>0</v>
      </c>
      <c r="J70" s="267">
        <f>J71</f>
        <v>53918</v>
      </c>
      <c r="K70" s="194">
        <f>K71</f>
        <v>0</v>
      </c>
      <c r="L70" s="194">
        <f>L71</f>
        <v>53918</v>
      </c>
      <c r="M70" s="224"/>
      <c r="N70" s="219"/>
      <c r="O70" s="219"/>
      <c r="P70" s="225"/>
      <c r="Q70" s="227"/>
      <c r="R70" s="227"/>
      <c r="S70" s="83"/>
      <c r="T70" s="228"/>
      <c r="U70" s="228"/>
      <c r="V70" s="228"/>
      <c r="W70" s="228"/>
      <c r="X70" s="228"/>
      <c r="Y70" s="226"/>
    </row>
    <row r="71" spans="1:25" ht="48" hidden="1">
      <c r="A71" s="172"/>
      <c r="B71" s="243"/>
      <c r="C71" s="166" t="s">
        <v>130</v>
      </c>
      <c r="D71" s="163" t="s">
        <v>131</v>
      </c>
      <c r="E71" s="193">
        <v>67219</v>
      </c>
      <c r="F71" s="193">
        <v>53918</v>
      </c>
      <c r="G71" s="159">
        <v>0</v>
      </c>
      <c r="H71" s="194">
        <f>SUM(F71+G71)</f>
        <v>53918</v>
      </c>
      <c r="I71" s="159"/>
      <c r="J71" s="267">
        <f aca="true" t="shared" si="2" ref="J71:J78">H71+I71</f>
        <v>53918</v>
      </c>
      <c r="K71" s="159"/>
      <c r="L71" s="194">
        <f aca="true" t="shared" si="3" ref="L71:L78">J71+K71</f>
        <v>53918</v>
      </c>
      <c r="M71" s="224"/>
      <c r="N71" s="224"/>
      <c r="O71" s="219"/>
      <c r="P71" s="225"/>
      <c r="Q71" s="227"/>
      <c r="R71" s="227"/>
      <c r="S71" s="83"/>
      <c r="T71" s="228"/>
      <c r="U71" s="83"/>
      <c r="V71" s="228"/>
      <c r="W71" s="83"/>
      <c r="X71" s="228"/>
      <c r="Y71" s="226"/>
    </row>
    <row r="72" spans="1:25" ht="12.75">
      <c r="A72" s="166"/>
      <c r="B72" s="244">
        <v>60016</v>
      </c>
      <c r="C72" s="166"/>
      <c r="D72" s="163" t="s">
        <v>20</v>
      </c>
      <c r="E72" s="193">
        <f>SUM(E73:E76)</f>
        <v>487195</v>
      </c>
      <c r="F72" s="193">
        <f>SUM(F73:F76)</f>
        <v>2054200</v>
      </c>
      <c r="G72" s="159">
        <f>SUM(G73:G76)</f>
        <v>11220</v>
      </c>
      <c r="H72" s="194">
        <f>SUM(H73:H76)</f>
        <v>2065420</v>
      </c>
      <c r="I72" s="194">
        <f>SUM(I73:I78)</f>
        <v>0</v>
      </c>
      <c r="J72" s="267">
        <f t="shared" si="2"/>
        <v>2065420</v>
      </c>
      <c r="K72" s="194">
        <f>SUM(K73:K78)</f>
        <v>25854</v>
      </c>
      <c r="L72" s="194">
        <f t="shared" si="3"/>
        <v>2091274</v>
      </c>
      <c r="M72" s="219"/>
      <c r="N72" s="219"/>
      <c r="O72" s="219"/>
      <c r="P72" s="225"/>
      <c r="Q72" s="227"/>
      <c r="R72" s="227"/>
      <c r="S72" s="83"/>
      <c r="T72" s="228"/>
      <c r="U72" s="228"/>
      <c r="V72" s="228"/>
      <c r="W72" s="228"/>
      <c r="X72" s="228"/>
      <c r="Y72" s="226"/>
    </row>
    <row r="73" spans="1:25" ht="12.75">
      <c r="A73" s="166"/>
      <c r="B73" s="244"/>
      <c r="C73" s="166">
        <v>4210</v>
      </c>
      <c r="D73" s="163" t="s">
        <v>132</v>
      </c>
      <c r="E73" s="193">
        <v>73100</v>
      </c>
      <c r="F73" s="193">
        <v>31372</v>
      </c>
      <c r="G73" s="159">
        <v>0</v>
      </c>
      <c r="H73" s="194">
        <f>SUM(F73+G73)</f>
        <v>31372</v>
      </c>
      <c r="I73" s="159"/>
      <c r="J73" s="267">
        <f t="shared" si="2"/>
        <v>31372</v>
      </c>
      <c r="K73" s="177">
        <v>20854</v>
      </c>
      <c r="L73" s="194">
        <f t="shared" si="3"/>
        <v>52226</v>
      </c>
      <c r="M73" s="219"/>
      <c r="N73" s="219"/>
      <c r="O73" s="219"/>
      <c r="P73" s="225"/>
      <c r="Q73" s="227"/>
      <c r="R73" s="227"/>
      <c r="S73" s="83"/>
      <c r="T73" s="228"/>
      <c r="U73" s="83"/>
      <c r="V73" s="228"/>
      <c r="W73" s="84"/>
      <c r="X73" s="228"/>
      <c r="Y73" s="226"/>
    </row>
    <row r="74" spans="1:25" ht="12.75">
      <c r="A74" s="166"/>
      <c r="B74" s="244"/>
      <c r="C74" s="166">
        <v>4270</v>
      </c>
      <c r="D74" s="163" t="s">
        <v>133</v>
      </c>
      <c r="E74" s="193">
        <v>30900</v>
      </c>
      <c r="F74" s="193">
        <v>31820</v>
      </c>
      <c r="G74" s="159">
        <v>0</v>
      </c>
      <c r="H74" s="194">
        <f>SUM(F74+G74)</f>
        <v>31820</v>
      </c>
      <c r="I74" s="159"/>
      <c r="J74" s="267">
        <f t="shared" si="2"/>
        <v>31820</v>
      </c>
      <c r="K74" s="159"/>
      <c r="L74" s="194">
        <f t="shared" si="3"/>
        <v>31820</v>
      </c>
      <c r="M74" s="219"/>
      <c r="N74" s="219"/>
      <c r="O74" s="219"/>
      <c r="P74" s="225"/>
      <c r="Q74" s="227"/>
      <c r="R74" s="227"/>
      <c r="S74" s="83"/>
      <c r="T74" s="228"/>
      <c r="U74" s="83"/>
      <c r="V74" s="228"/>
      <c r="W74" s="83"/>
      <c r="X74" s="228"/>
      <c r="Y74" s="226"/>
    </row>
    <row r="75" spans="1:25" ht="12.75">
      <c r="A75" s="166"/>
      <c r="B75" s="244"/>
      <c r="C75" s="166">
        <v>4300</v>
      </c>
      <c r="D75" s="163" t="s">
        <v>127</v>
      </c>
      <c r="E75" s="193">
        <v>30600</v>
      </c>
      <c r="F75" s="193">
        <v>21600</v>
      </c>
      <c r="G75" s="159">
        <v>1220</v>
      </c>
      <c r="H75" s="194">
        <f>SUM(F75+G75)</f>
        <v>22820</v>
      </c>
      <c r="I75" s="159"/>
      <c r="J75" s="267">
        <f t="shared" si="2"/>
        <v>22820</v>
      </c>
      <c r="K75" s="177">
        <v>5000</v>
      </c>
      <c r="L75" s="194">
        <f t="shared" si="3"/>
        <v>27820</v>
      </c>
      <c r="M75" s="219"/>
      <c r="N75" s="219"/>
      <c r="O75" s="219"/>
      <c r="P75" s="225"/>
      <c r="Q75" s="227"/>
      <c r="R75" s="227"/>
      <c r="S75" s="83"/>
      <c r="T75" s="228"/>
      <c r="U75" s="83"/>
      <c r="V75" s="228"/>
      <c r="W75" s="84"/>
      <c r="X75" s="228"/>
      <c r="Y75" s="226"/>
    </row>
    <row r="76" spans="1:25" ht="12.75" hidden="1">
      <c r="A76" s="166"/>
      <c r="B76" s="244"/>
      <c r="C76" s="166">
        <v>6050</v>
      </c>
      <c r="D76" s="163" t="s">
        <v>331</v>
      </c>
      <c r="E76" s="193">
        <v>352595</v>
      </c>
      <c r="F76" s="193">
        <v>1969408</v>
      </c>
      <c r="G76" s="159">
        <v>10000</v>
      </c>
      <c r="H76" s="194">
        <f>SUM(F76+G76)</f>
        <v>1979408</v>
      </c>
      <c r="I76" s="180">
        <v>-982786</v>
      </c>
      <c r="J76" s="314">
        <f t="shared" si="2"/>
        <v>996622</v>
      </c>
      <c r="K76" s="159"/>
      <c r="L76" s="194">
        <f t="shared" si="3"/>
        <v>996622</v>
      </c>
      <c r="M76" s="219"/>
      <c r="N76" s="219"/>
      <c r="O76" s="219"/>
      <c r="P76" s="225"/>
      <c r="Q76" s="227"/>
      <c r="R76" s="227"/>
      <c r="S76" s="83"/>
      <c r="T76" s="228"/>
      <c r="U76" s="288"/>
      <c r="V76" s="288"/>
      <c r="W76" s="83"/>
      <c r="X76" s="228"/>
      <c r="Y76" s="226"/>
    </row>
    <row r="77" spans="1:25" ht="60" hidden="1">
      <c r="A77" s="166"/>
      <c r="B77" s="244"/>
      <c r="C77" s="166" t="s">
        <v>306</v>
      </c>
      <c r="D77" s="167" t="s">
        <v>316</v>
      </c>
      <c r="E77" s="193"/>
      <c r="F77" s="193"/>
      <c r="G77" s="159"/>
      <c r="H77" s="194"/>
      <c r="I77" s="180">
        <v>982786</v>
      </c>
      <c r="J77" s="314">
        <f t="shared" si="2"/>
        <v>982786</v>
      </c>
      <c r="K77" s="159"/>
      <c r="L77" s="194">
        <f t="shared" si="3"/>
        <v>982786</v>
      </c>
      <c r="M77" s="219"/>
      <c r="N77" s="219"/>
      <c r="O77" s="219"/>
      <c r="P77" s="286"/>
      <c r="Q77" s="227"/>
      <c r="R77" s="227"/>
      <c r="S77" s="83"/>
      <c r="T77" s="228"/>
      <c r="U77" s="288"/>
      <c r="V77" s="288"/>
      <c r="W77" s="83"/>
      <c r="X77" s="228"/>
      <c r="Y77" s="226"/>
    </row>
    <row r="78" spans="1:25" ht="84" hidden="1">
      <c r="A78" s="166"/>
      <c r="B78" s="244"/>
      <c r="C78" s="166" t="s">
        <v>307</v>
      </c>
      <c r="D78" s="167" t="s">
        <v>308</v>
      </c>
      <c r="E78" s="193"/>
      <c r="F78" s="193"/>
      <c r="G78" s="159"/>
      <c r="H78" s="194"/>
      <c r="I78" s="180"/>
      <c r="J78" s="314">
        <f t="shared" si="2"/>
        <v>0</v>
      </c>
      <c r="K78" s="159"/>
      <c r="L78" s="194">
        <f t="shared" si="3"/>
        <v>0</v>
      </c>
      <c r="M78" s="219"/>
      <c r="N78" s="219"/>
      <c r="O78" s="219"/>
      <c r="P78" s="286"/>
      <c r="Q78" s="227"/>
      <c r="R78" s="227"/>
      <c r="S78" s="83"/>
      <c r="T78" s="228"/>
      <c r="U78" s="288"/>
      <c r="V78" s="288"/>
      <c r="W78" s="83"/>
      <c r="X78" s="228"/>
      <c r="Y78" s="226"/>
    </row>
    <row r="79" spans="1:25" ht="12.75" hidden="1">
      <c r="A79" s="172" t="s">
        <v>134</v>
      </c>
      <c r="B79" s="243"/>
      <c r="C79" s="172"/>
      <c r="D79" s="157" t="s">
        <v>135</v>
      </c>
      <c r="E79" s="192" t="e">
        <f>SUM(E80)</f>
        <v>#REF!</v>
      </c>
      <c r="F79" s="192">
        <f>SUM(F80)</f>
        <v>6000</v>
      </c>
      <c r="G79" s="159"/>
      <c r="H79" s="192">
        <f aca="true" t="shared" si="4" ref="H79:L80">SUM(H80)</f>
        <v>6000</v>
      </c>
      <c r="I79" s="192">
        <f t="shared" si="4"/>
        <v>0</v>
      </c>
      <c r="J79" s="266">
        <f t="shared" si="4"/>
        <v>6000</v>
      </c>
      <c r="K79" s="192">
        <f t="shared" si="4"/>
        <v>0</v>
      </c>
      <c r="L79" s="192">
        <f t="shared" si="4"/>
        <v>6000</v>
      </c>
      <c r="M79" s="224"/>
      <c r="N79" s="224"/>
      <c r="O79" s="224"/>
      <c r="P79" s="34"/>
      <c r="Q79" s="285"/>
      <c r="R79" s="285"/>
      <c r="S79" s="83"/>
      <c r="T79" s="285"/>
      <c r="U79" s="285"/>
      <c r="V79" s="285"/>
      <c r="W79" s="285"/>
      <c r="X79" s="285"/>
      <c r="Y79" s="226"/>
    </row>
    <row r="80" spans="1:25" ht="12.75" hidden="1">
      <c r="A80" s="166"/>
      <c r="B80" s="244" t="s">
        <v>136</v>
      </c>
      <c r="C80" s="166"/>
      <c r="D80" s="163" t="s">
        <v>16</v>
      </c>
      <c r="E80" s="193" t="e">
        <f>SUM(#REF!)</f>
        <v>#REF!</v>
      </c>
      <c r="F80" s="193">
        <f>SUM(F81)</f>
        <v>6000</v>
      </c>
      <c r="G80" s="159"/>
      <c r="H80" s="193">
        <f t="shared" si="4"/>
        <v>6000</v>
      </c>
      <c r="I80" s="193">
        <f t="shared" si="4"/>
        <v>0</v>
      </c>
      <c r="J80" s="271">
        <f t="shared" si="4"/>
        <v>6000</v>
      </c>
      <c r="K80" s="193">
        <f t="shared" si="4"/>
        <v>0</v>
      </c>
      <c r="L80" s="193">
        <f t="shared" si="4"/>
        <v>6000</v>
      </c>
      <c r="M80" s="219"/>
      <c r="N80" s="219"/>
      <c r="O80" s="219"/>
      <c r="P80" s="225"/>
      <c r="Q80" s="227"/>
      <c r="R80" s="227"/>
      <c r="S80" s="83"/>
      <c r="T80" s="227"/>
      <c r="U80" s="227"/>
      <c r="V80" s="227"/>
      <c r="W80" s="227"/>
      <c r="X80" s="227"/>
      <c r="Y80" s="226"/>
    </row>
    <row r="81" spans="1:25" ht="12.75" hidden="1">
      <c r="A81" s="166"/>
      <c r="B81" s="244"/>
      <c r="C81" s="166" t="s">
        <v>140</v>
      </c>
      <c r="D81" s="163" t="s">
        <v>127</v>
      </c>
      <c r="E81" s="195">
        <v>0</v>
      </c>
      <c r="F81" s="195">
        <v>6000</v>
      </c>
      <c r="G81" s="159"/>
      <c r="H81" s="195">
        <v>6000</v>
      </c>
      <c r="I81" s="159"/>
      <c r="J81" s="267">
        <f>H81+I81</f>
        <v>6000</v>
      </c>
      <c r="K81" s="159"/>
      <c r="L81" s="194">
        <f>J81+K81</f>
        <v>6000</v>
      </c>
      <c r="M81" s="219"/>
      <c r="N81" s="219"/>
      <c r="O81" s="219"/>
      <c r="P81" s="225"/>
      <c r="Q81" s="287"/>
      <c r="R81" s="287"/>
      <c r="S81" s="83"/>
      <c r="T81" s="287"/>
      <c r="U81" s="83"/>
      <c r="V81" s="228"/>
      <c r="W81" s="83"/>
      <c r="X81" s="228"/>
      <c r="Y81" s="226"/>
    </row>
    <row r="82" spans="1:25" ht="12.75" hidden="1">
      <c r="A82" s="172">
        <v>700</v>
      </c>
      <c r="B82" s="243"/>
      <c r="C82" s="172"/>
      <c r="D82" s="157" t="s">
        <v>22</v>
      </c>
      <c r="E82" s="192">
        <f>SUM(E83)</f>
        <v>11210</v>
      </c>
      <c r="F82" s="192">
        <f>SUM(F83)</f>
        <v>7570</v>
      </c>
      <c r="G82" s="159"/>
      <c r="H82" s="192">
        <f>SUM(H83)</f>
        <v>7570</v>
      </c>
      <c r="I82" s="192">
        <f>SUM(I83)</f>
        <v>0</v>
      </c>
      <c r="J82" s="266">
        <f>SUM(J83)</f>
        <v>7570</v>
      </c>
      <c r="K82" s="192">
        <f>SUM(K83)</f>
        <v>0</v>
      </c>
      <c r="L82" s="192">
        <f>SUM(L83)</f>
        <v>7570</v>
      </c>
      <c r="M82" s="224"/>
      <c r="N82" s="224"/>
      <c r="O82" s="224"/>
      <c r="P82" s="34"/>
      <c r="Q82" s="285"/>
      <c r="R82" s="285"/>
      <c r="S82" s="83"/>
      <c r="T82" s="285"/>
      <c r="U82" s="285"/>
      <c r="V82" s="285"/>
      <c r="W82" s="285"/>
      <c r="X82" s="285"/>
      <c r="Y82" s="226"/>
    </row>
    <row r="83" spans="1:25" ht="15" customHeight="1" hidden="1">
      <c r="A83" s="166"/>
      <c r="B83" s="244">
        <v>70004</v>
      </c>
      <c r="C83" s="166"/>
      <c r="D83" s="163" t="s">
        <v>141</v>
      </c>
      <c r="E83" s="193">
        <f>SUM(E84:E86)</f>
        <v>11210</v>
      </c>
      <c r="F83" s="193">
        <f>SUM(F84:F86)</f>
        <v>7570</v>
      </c>
      <c r="G83" s="159"/>
      <c r="H83" s="193">
        <f>SUM(H84:H86)</f>
        <v>7570</v>
      </c>
      <c r="I83" s="193">
        <f>SUM(I84:I86)</f>
        <v>0</v>
      </c>
      <c r="J83" s="271">
        <f>SUM(J84:J86)</f>
        <v>7570</v>
      </c>
      <c r="K83" s="193">
        <f>SUM(K84:K86)</f>
        <v>0</v>
      </c>
      <c r="L83" s="193">
        <f>SUM(L84:L86)</f>
        <v>7570</v>
      </c>
      <c r="M83" s="219"/>
      <c r="N83" s="219"/>
      <c r="O83" s="219"/>
      <c r="P83" s="225"/>
      <c r="Q83" s="227"/>
      <c r="R83" s="227"/>
      <c r="S83" s="83"/>
      <c r="T83" s="227"/>
      <c r="U83" s="227"/>
      <c r="V83" s="227"/>
      <c r="W83" s="227"/>
      <c r="X83" s="227"/>
      <c r="Y83" s="226"/>
    </row>
    <row r="84" spans="1:25" ht="12.75" hidden="1">
      <c r="A84" s="166"/>
      <c r="B84" s="244"/>
      <c r="C84" s="166">
        <v>4210</v>
      </c>
      <c r="D84" s="163" t="s">
        <v>132</v>
      </c>
      <c r="E84" s="193">
        <v>5000</v>
      </c>
      <c r="F84" s="193">
        <v>1000</v>
      </c>
      <c r="G84" s="159"/>
      <c r="H84" s="193">
        <v>1000</v>
      </c>
      <c r="I84" s="159"/>
      <c r="J84" s="267">
        <f>H84+I84</f>
        <v>1000</v>
      </c>
      <c r="K84" s="159"/>
      <c r="L84" s="194">
        <f>J84+K84</f>
        <v>1000</v>
      </c>
      <c r="M84" s="219"/>
      <c r="N84" s="219"/>
      <c r="O84" s="219"/>
      <c r="P84" s="225"/>
      <c r="Q84" s="227"/>
      <c r="R84" s="227"/>
      <c r="S84" s="83"/>
      <c r="T84" s="227"/>
      <c r="U84" s="83"/>
      <c r="V84" s="228"/>
      <c r="W84" s="83"/>
      <c r="X84" s="228"/>
      <c r="Y84" s="226"/>
    </row>
    <row r="85" spans="1:25" ht="12.75" hidden="1">
      <c r="A85" s="166"/>
      <c r="B85" s="244"/>
      <c r="C85" s="166">
        <v>4270</v>
      </c>
      <c r="D85" s="163" t="s">
        <v>133</v>
      </c>
      <c r="E85" s="193">
        <v>5360</v>
      </c>
      <c r="F85" s="193">
        <v>5700</v>
      </c>
      <c r="G85" s="159"/>
      <c r="H85" s="193">
        <v>5700</v>
      </c>
      <c r="I85" s="159"/>
      <c r="J85" s="267">
        <f>H85+I85</f>
        <v>5700</v>
      </c>
      <c r="K85" s="159"/>
      <c r="L85" s="194">
        <f>J85+K85</f>
        <v>5700</v>
      </c>
      <c r="M85" s="219"/>
      <c r="N85" s="219"/>
      <c r="O85" s="219"/>
      <c r="P85" s="225"/>
      <c r="Q85" s="227"/>
      <c r="R85" s="227"/>
      <c r="S85" s="83"/>
      <c r="T85" s="227"/>
      <c r="U85" s="83"/>
      <c r="V85" s="228"/>
      <c r="W85" s="83"/>
      <c r="X85" s="228"/>
      <c r="Y85" s="226"/>
    </row>
    <row r="86" spans="1:25" ht="12.75" hidden="1">
      <c r="A86" s="166"/>
      <c r="B86" s="244"/>
      <c r="C86" s="166">
        <v>4430</v>
      </c>
      <c r="D86" s="163" t="s">
        <v>144</v>
      </c>
      <c r="E86" s="193">
        <v>850</v>
      </c>
      <c r="F86" s="193">
        <v>870</v>
      </c>
      <c r="G86" s="159"/>
      <c r="H86" s="193">
        <v>870</v>
      </c>
      <c r="I86" s="159"/>
      <c r="J86" s="267">
        <f>H86+I86</f>
        <v>870</v>
      </c>
      <c r="K86" s="159"/>
      <c r="L86" s="194">
        <f>J86+K86</f>
        <v>870</v>
      </c>
      <c r="M86" s="219"/>
      <c r="N86" s="219"/>
      <c r="O86" s="219"/>
      <c r="P86" s="225"/>
      <c r="Q86" s="227"/>
      <c r="R86" s="227"/>
      <c r="S86" s="83"/>
      <c r="T86" s="227"/>
      <c r="U86" s="83"/>
      <c r="V86" s="228"/>
      <c r="W86" s="83"/>
      <c r="X86" s="228"/>
      <c r="Y86" s="226"/>
    </row>
    <row r="87" spans="1:25" ht="12.75" hidden="1">
      <c r="A87" s="172">
        <v>710</v>
      </c>
      <c r="B87" s="243"/>
      <c r="C87" s="172"/>
      <c r="D87" s="157" t="s">
        <v>145</v>
      </c>
      <c r="E87" s="192" t="e">
        <f>SUM(#REF!+E88+E90)</f>
        <v>#REF!</v>
      </c>
      <c r="F87" s="192">
        <f>SUM(F88+F90)</f>
        <v>31450</v>
      </c>
      <c r="G87" s="159"/>
      <c r="H87" s="192">
        <f>SUM(H88+H90)</f>
        <v>31450</v>
      </c>
      <c r="I87" s="192">
        <f>SUM(I88+I90)</f>
        <v>0</v>
      </c>
      <c r="J87" s="266">
        <f>SUM(J88+J90)</f>
        <v>31450</v>
      </c>
      <c r="K87" s="192">
        <f>SUM(K88+K90)</f>
        <v>0</v>
      </c>
      <c r="L87" s="192">
        <f>SUM(L88+L90)</f>
        <v>31450</v>
      </c>
      <c r="M87" s="224"/>
      <c r="N87" s="224"/>
      <c r="O87" s="224"/>
      <c r="P87" s="34"/>
      <c r="Q87" s="285"/>
      <c r="R87" s="285"/>
      <c r="S87" s="83"/>
      <c r="T87" s="285"/>
      <c r="U87" s="285"/>
      <c r="V87" s="285"/>
      <c r="W87" s="285"/>
      <c r="X87" s="285"/>
      <c r="Y87" s="226"/>
    </row>
    <row r="88" spans="1:25" ht="12.75" hidden="1">
      <c r="A88" s="166"/>
      <c r="B88" s="244">
        <v>71014</v>
      </c>
      <c r="C88" s="166"/>
      <c r="D88" s="163" t="s">
        <v>146</v>
      </c>
      <c r="E88" s="193">
        <f>SUM(E89)</f>
        <v>15300</v>
      </c>
      <c r="F88" s="193">
        <f>SUM(F89)</f>
        <v>15750</v>
      </c>
      <c r="G88" s="159"/>
      <c r="H88" s="193">
        <f>SUM(H89)</f>
        <v>15750</v>
      </c>
      <c r="I88" s="193">
        <f>SUM(I89)</f>
        <v>0</v>
      </c>
      <c r="J88" s="271">
        <f>SUM(J89)</f>
        <v>15750</v>
      </c>
      <c r="K88" s="193">
        <f>SUM(K89)</f>
        <v>0</v>
      </c>
      <c r="L88" s="193">
        <f>SUM(L89)</f>
        <v>15750</v>
      </c>
      <c r="M88" s="219"/>
      <c r="N88" s="219"/>
      <c r="O88" s="219"/>
      <c r="P88" s="225"/>
      <c r="Q88" s="227"/>
      <c r="R88" s="227"/>
      <c r="S88" s="83"/>
      <c r="T88" s="227"/>
      <c r="U88" s="227"/>
      <c r="V88" s="227"/>
      <c r="W88" s="227"/>
      <c r="X88" s="227"/>
      <c r="Y88" s="226"/>
    </row>
    <row r="89" spans="1:25" ht="12.75" hidden="1">
      <c r="A89" s="166"/>
      <c r="B89" s="244"/>
      <c r="C89" s="166">
        <v>4300</v>
      </c>
      <c r="D89" s="163" t="s">
        <v>127</v>
      </c>
      <c r="E89" s="193">
        <v>15300</v>
      </c>
      <c r="F89" s="193">
        <v>15750</v>
      </c>
      <c r="G89" s="159"/>
      <c r="H89" s="193">
        <v>15750</v>
      </c>
      <c r="I89" s="159"/>
      <c r="J89" s="267">
        <f>H89+I89</f>
        <v>15750</v>
      </c>
      <c r="K89" s="159"/>
      <c r="L89" s="194">
        <f>J89+K89</f>
        <v>15750</v>
      </c>
      <c r="M89" s="219"/>
      <c r="N89" s="219"/>
      <c r="O89" s="219"/>
      <c r="P89" s="225"/>
      <c r="Q89" s="227"/>
      <c r="R89" s="227"/>
      <c r="S89" s="83"/>
      <c r="T89" s="227"/>
      <c r="U89" s="83"/>
      <c r="V89" s="228"/>
      <c r="W89" s="83"/>
      <c r="X89" s="228"/>
      <c r="Y89" s="226"/>
    </row>
    <row r="90" spans="1:25" ht="12.75" hidden="1">
      <c r="A90" s="166"/>
      <c r="B90" s="244">
        <v>71095</v>
      </c>
      <c r="C90" s="166"/>
      <c r="D90" s="163" t="s">
        <v>16</v>
      </c>
      <c r="E90" s="193">
        <f>SUM(E91:E91)</f>
        <v>15300</v>
      </c>
      <c r="F90" s="193">
        <f>SUM(F91:F91)</f>
        <v>15700</v>
      </c>
      <c r="G90" s="159"/>
      <c r="H90" s="193">
        <f>SUM(H91:H91)</f>
        <v>15700</v>
      </c>
      <c r="I90" s="193">
        <f>SUM(I91:I91)</f>
        <v>0</v>
      </c>
      <c r="J90" s="271">
        <f>SUM(J91:J91)</f>
        <v>15700</v>
      </c>
      <c r="K90" s="193">
        <f>SUM(K91:K91)</f>
        <v>0</v>
      </c>
      <c r="L90" s="193">
        <f>SUM(L91:L91)</f>
        <v>15700</v>
      </c>
      <c r="M90" s="219"/>
      <c r="N90" s="219"/>
      <c r="O90" s="219"/>
      <c r="P90" s="225"/>
      <c r="Q90" s="227"/>
      <c r="R90" s="227"/>
      <c r="S90" s="83"/>
      <c r="T90" s="227"/>
      <c r="U90" s="227"/>
      <c r="V90" s="227"/>
      <c r="W90" s="227"/>
      <c r="X90" s="227"/>
      <c r="Y90" s="226"/>
    </row>
    <row r="91" spans="1:25" ht="12.75" hidden="1">
      <c r="A91" s="166"/>
      <c r="B91" s="244"/>
      <c r="C91" s="166">
        <v>4300</v>
      </c>
      <c r="D91" s="163" t="s">
        <v>127</v>
      </c>
      <c r="E91" s="193">
        <v>15300</v>
      </c>
      <c r="F91" s="193">
        <v>15700</v>
      </c>
      <c r="G91" s="159"/>
      <c r="H91" s="193">
        <v>15700</v>
      </c>
      <c r="I91" s="159"/>
      <c r="J91" s="267">
        <f>H91+I91</f>
        <v>15700</v>
      </c>
      <c r="K91" s="159"/>
      <c r="L91" s="194">
        <f>J91+K91</f>
        <v>15700</v>
      </c>
      <c r="M91" s="219"/>
      <c r="N91" s="219"/>
      <c r="O91" s="219"/>
      <c r="P91" s="225"/>
      <c r="Q91" s="227"/>
      <c r="R91" s="227"/>
      <c r="S91" s="83"/>
      <c r="T91" s="227"/>
      <c r="U91" s="83"/>
      <c r="V91" s="228"/>
      <c r="W91" s="83"/>
      <c r="X91" s="228"/>
      <c r="Y91" s="226"/>
    </row>
    <row r="92" spans="1:25" ht="12.75" hidden="1">
      <c r="A92" s="172">
        <v>750</v>
      </c>
      <c r="B92" s="243"/>
      <c r="C92" s="172"/>
      <c r="D92" s="157" t="s">
        <v>34</v>
      </c>
      <c r="E92" s="192">
        <f>SUM(E93+E102+E107)</f>
        <v>1476747</v>
      </c>
      <c r="F92" s="192">
        <f>SUM(F93+F102+F107)</f>
        <v>1267410</v>
      </c>
      <c r="G92" s="159"/>
      <c r="H92" s="192">
        <f>SUM(H93+H102+H107)</f>
        <v>1267410</v>
      </c>
      <c r="I92" s="192">
        <f>SUM(I93+I102+I107)</f>
        <v>0</v>
      </c>
      <c r="J92" s="266">
        <f>SUM(J93+J102+J107)</f>
        <v>1267410</v>
      </c>
      <c r="K92" s="192">
        <f>SUM(K93+K102+K107)</f>
        <v>0</v>
      </c>
      <c r="L92" s="192">
        <f>SUM(L93+L102+L107)</f>
        <v>1267410</v>
      </c>
      <c r="M92" s="224"/>
      <c r="N92" s="224"/>
      <c r="O92" s="224"/>
      <c r="P92" s="34"/>
      <c r="Q92" s="285"/>
      <c r="R92" s="285"/>
      <c r="S92" s="83"/>
      <c r="T92" s="285"/>
      <c r="U92" s="285"/>
      <c r="V92" s="285"/>
      <c r="W92" s="285"/>
      <c r="X92" s="285"/>
      <c r="Y92" s="226"/>
    </row>
    <row r="93" spans="1:25" ht="12.75" hidden="1">
      <c r="A93" s="166"/>
      <c r="B93" s="244">
        <v>75011</v>
      </c>
      <c r="C93" s="166"/>
      <c r="D93" s="163" t="s">
        <v>35</v>
      </c>
      <c r="E93" s="193">
        <f>SUM(E94:E101)</f>
        <v>25750</v>
      </c>
      <c r="F93" s="193">
        <f>SUM(F94:F101)</f>
        <v>40600</v>
      </c>
      <c r="G93" s="159"/>
      <c r="H93" s="193">
        <f>SUM(H94:H101)</f>
        <v>40600</v>
      </c>
      <c r="I93" s="193">
        <f>SUM(I94:I101)</f>
        <v>0</v>
      </c>
      <c r="J93" s="271">
        <f>SUM(J94:J101)</f>
        <v>40600</v>
      </c>
      <c r="K93" s="193">
        <f>SUM(K94:K101)</f>
        <v>0</v>
      </c>
      <c r="L93" s="193">
        <f>SUM(L94:L101)</f>
        <v>40600</v>
      </c>
      <c r="M93" s="219"/>
      <c r="N93" s="219"/>
      <c r="O93" s="219"/>
      <c r="P93" s="225"/>
      <c r="Q93" s="227"/>
      <c r="R93" s="227"/>
      <c r="S93" s="83"/>
      <c r="T93" s="227"/>
      <c r="U93" s="227"/>
      <c r="V93" s="227"/>
      <c r="W93" s="227"/>
      <c r="X93" s="227"/>
      <c r="Y93" s="226"/>
    </row>
    <row r="94" spans="1:25" ht="12.75" hidden="1">
      <c r="A94" s="166"/>
      <c r="B94" s="244"/>
      <c r="C94" s="166">
        <v>4010</v>
      </c>
      <c r="D94" s="163" t="s">
        <v>147</v>
      </c>
      <c r="E94" s="193">
        <v>16995</v>
      </c>
      <c r="F94" s="193">
        <v>17505</v>
      </c>
      <c r="G94" s="159"/>
      <c r="H94" s="193">
        <v>17505</v>
      </c>
      <c r="I94" s="159"/>
      <c r="J94" s="267">
        <f>H94+I94</f>
        <v>17505</v>
      </c>
      <c r="K94" s="159"/>
      <c r="L94" s="194">
        <f>J94+K94</f>
        <v>17505</v>
      </c>
      <c r="M94" s="219"/>
      <c r="N94" s="219"/>
      <c r="O94" s="219"/>
      <c r="P94" s="225"/>
      <c r="Q94" s="227"/>
      <c r="R94" s="227"/>
      <c r="S94" s="83"/>
      <c r="T94" s="227"/>
      <c r="U94" s="83"/>
      <c r="V94" s="228"/>
      <c r="W94" s="83"/>
      <c r="X94" s="228"/>
      <c r="Y94" s="226"/>
    </row>
    <row r="95" spans="1:25" ht="12.75" hidden="1">
      <c r="A95" s="166"/>
      <c r="B95" s="244"/>
      <c r="C95" s="166">
        <v>4040</v>
      </c>
      <c r="D95" s="163" t="s">
        <v>148</v>
      </c>
      <c r="E95" s="193">
        <v>1403</v>
      </c>
      <c r="F95" s="193">
        <v>1446</v>
      </c>
      <c r="G95" s="159"/>
      <c r="H95" s="193">
        <v>1446</v>
      </c>
      <c r="I95" s="159"/>
      <c r="J95" s="267">
        <f aca="true" t="shared" si="5" ref="J95:J101">H95+I95</f>
        <v>1446</v>
      </c>
      <c r="K95" s="159"/>
      <c r="L95" s="194">
        <f aca="true" t="shared" si="6" ref="L95:L101">J95+K95</f>
        <v>1446</v>
      </c>
      <c r="M95" s="219"/>
      <c r="N95" s="219"/>
      <c r="O95" s="219"/>
      <c r="P95" s="225"/>
      <c r="Q95" s="227"/>
      <c r="R95" s="227"/>
      <c r="S95" s="83"/>
      <c r="T95" s="227"/>
      <c r="U95" s="83"/>
      <c r="V95" s="228"/>
      <c r="W95" s="83"/>
      <c r="X95" s="228"/>
      <c r="Y95" s="226"/>
    </row>
    <row r="96" spans="1:25" ht="12.75" hidden="1">
      <c r="A96" s="166"/>
      <c r="B96" s="244"/>
      <c r="C96" s="166">
        <v>4110</v>
      </c>
      <c r="D96" s="163" t="s">
        <v>142</v>
      </c>
      <c r="E96" s="193">
        <v>3170</v>
      </c>
      <c r="F96" s="193">
        <v>3265</v>
      </c>
      <c r="G96" s="159"/>
      <c r="H96" s="193">
        <v>3265</v>
      </c>
      <c r="I96" s="159"/>
      <c r="J96" s="267">
        <f t="shared" si="5"/>
        <v>3265</v>
      </c>
      <c r="K96" s="159"/>
      <c r="L96" s="194">
        <f t="shared" si="6"/>
        <v>3265</v>
      </c>
      <c r="M96" s="219"/>
      <c r="N96" s="219"/>
      <c r="O96" s="219"/>
      <c r="P96" s="225"/>
      <c r="Q96" s="227"/>
      <c r="R96" s="227"/>
      <c r="S96" s="83"/>
      <c r="T96" s="227"/>
      <c r="U96" s="83"/>
      <c r="V96" s="228"/>
      <c r="W96" s="83"/>
      <c r="X96" s="228"/>
      <c r="Y96" s="226"/>
    </row>
    <row r="97" spans="1:25" ht="12.75" hidden="1">
      <c r="A97" s="166"/>
      <c r="B97" s="244"/>
      <c r="C97" s="166">
        <v>4120</v>
      </c>
      <c r="D97" s="163" t="s">
        <v>143</v>
      </c>
      <c r="E97" s="193">
        <v>451</v>
      </c>
      <c r="F97" s="193">
        <v>464</v>
      </c>
      <c r="G97" s="159"/>
      <c r="H97" s="193">
        <v>464</v>
      </c>
      <c r="I97" s="159"/>
      <c r="J97" s="267">
        <f t="shared" si="5"/>
        <v>464</v>
      </c>
      <c r="K97" s="159"/>
      <c r="L97" s="194">
        <f t="shared" si="6"/>
        <v>464</v>
      </c>
      <c r="M97" s="219"/>
      <c r="N97" s="219"/>
      <c r="O97" s="219"/>
      <c r="P97" s="225"/>
      <c r="Q97" s="227"/>
      <c r="R97" s="227"/>
      <c r="S97" s="83"/>
      <c r="T97" s="227"/>
      <c r="U97" s="83"/>
      <c r="V97" s="228"/>
      <c r="W97" s="83"/>
      <c r="X97" s="228"/>
      <c r="Y97" s="226"/>
    </row>
    <row r="98" spans="1:25" ht="12.75" hidden="1">
      <c r="A98" s="166"/>
      <c r="B98" s="244"/>
      <c r="C98" s="166">
        <v>4210</v>
      </c>
      <c r="D98" s="163" t="s">
        <v>132</v>
      </c>
      <c r="E98" s="193">
        <v>1230</v>
      </c>
      <c r="F98" s="193">
        <v>5000</v>
      </c>
      <c r="G98" s="159"/>
      <c r="H98" s="193">
        <v>5000</v>
      </c>
      <c r="I98" s="159"/>
      <c r="J98" s="267">
        <f t="shared" si="5"/>
        <v>5000</v>
      </c>
      <c r="K98" s="159"/>
      <c r="L98" s="194">
        <f t="shared" si="6"/>
        <v>5000</v>
      </c>
      <c r="M98" s="219"/>
      <c r="N98" s="219"/>
      <c r="O98" s="219"/>
      <c r="P98" s="225"/>
      <c r="Q98" s="227"/>
      <c r="R98" s="227"/>
      <c r="S98" s="83"/>
      <c r="T98" s="227"/>
      <c r="U98" s="83"/>
      <c r="V98" s="228"/>
      <c r="W98" s="83"/>
      <c r="X98" s="228"/>
      <c r="Y98" s="226"/>
    </row>
    <row r="99" spans="1:25" ht="12.75" hidden="1">
      <c r="A99" s="166"/>
      <c r="B99" s="244"/>
      <c r="C99" s="166">
        <v>4300</v>
      </c>
      <c r="D99" s="163" t="s">
        <v>127</v>
      </c>
      <c r="E99" s="193">
        <v>1490</v>
      </c>
      <c r="F99" s="193">
        <v>10700</v>
      </c>
      <c r="G99" s="159"/>
      <c r="H99" s="193">
        <v>10700</v>
      </c>
      <c r="I99" s="159"/>
      <c r="J99" s="267">
        <f t="shared" si="5"/>
        <v>10700</v>
      </c>
      <c r="K99" s="159"/>
      <c r="L99" s="194">
        <f t="shared" si="6"/>
        <v>10700</v>
      </c>
      <c r="M99" s="219"/>
      <c r="N99" s="219"/>
      <c r="O99" s="219"/>
      <c r="P99" s="225"/>
      <c r="Q99" s="227"/>
      <c r="R99" s="227"/>
      <c r="S99" s="83"/>
      <c r="T99" s="227"/>
      <c r="U99" s="83"/>
      <c r="V99" s="228"/>
      <c r="W99" s="83"/>
      <c r="X99" s="228"/>
      <c r="Y99" s="226"/>
    </row>
    <row r="100" spans="1:25" ht="12.75" hidden="1">
      <c r="A100" s="166"/>
      <c r="B100" s="244"/>
      <c r="C100" s="166">
        <v>4410</v>
      </c>
      <c r="D100" s="163" t="s">
        <v>149</v>
      </c>
      <c r="E100" s="193">
        <v>315</v>
      </c>
      <c r="F100" s="193">
        <v>1500</v>
      </c>
      <c r="G100" s="159"/>
      <c r="H100" s="193">
        <v>1500</v>
      </c>
      <c r="I100" s="159"/>
      <c r="J100" s="267">
        <f t="shared" si="5"/>
        <v>1500</v>
      </c>
      <c r="K100" s="159"/>
      <c r="L100" s="194">
        <f t="shared" si="6"/>
        <v>1500</v>
      </c>
      <c r="M100" s="219"/>
      <c r="N100" s="219"/>
      <c r="O100" s="219"/>
      <c r="P100" s="225"/>
      <c r="Q100" s="227"/>
      <c r="R100" s="227"/>
      <c r="S100" s="83"/>
      <c r="T100" s="227"/>
      <c r="U100" s="83"/>
      <c r="V100" s="228"/>
      <c r="W100" s="83"/>
      <c r="X100" s="228"/>
      <c r="Y100" s="226"/>
    </row>
    <row r="101" spans="1:25" ht="24" hidden="1">
      <c r="A101" s="166"/>
      <c r="B101" s="244"/>
      <c r="C101" s="166">
        <v>4440</v>
      </c>
      <c r="D101" s="167" t="s">
        <v>150</v>
      </c>
      <c r="E101" s="193">
        <v>696</v>
      </c>
      <c r="F101" s="193">
        <v>720</v>
      </c>
      <c r="G101" s="159"/>
      <c r="H101" s="193">
        <v>720</v>
      </c>
      <c r="I101" s="159"/>
      <c r="J101" s="267">
        <f t="shared" si="5"/>
        <v>720</v>
      </c>
      <c r="K101" s="159"/>
      <c r="L101" s="194">
        <f t="shared" si="6"/>
        <v>720</v>
      </c>
      <c r="M101" s="219"/>
      <c r="N101" s="219"/>
      <c r="O101" s="219"/>
      <c r="P101" s="286"/>
      <c r="Q101" s="227"/>
      <c r="R101" s="227"/>
      <c r="S101" s="83"/>
      <c r="T101" s="227"/>
      <c r="U101" s="83"/>
      <c r="V101" s="228"/>
      <c r="W101" s="83"/>
      <c r="X101" s="228"/>
      <c r="Y101" s="226"/>
    </row>
    <row r="102" spans="1:25" ht="12.75" hidden="1">
      <c r="A102" s="166"/>
      <c r="B102" s="244">
        <v>75022</v>
      </c>
      <c r="C102" s="166"/>
      <c r="D102" s="163" t="s">
        <v>151</v>
      </c>
      <c r="E102" s="193">
        <f>SUM(E103:E106)</f>
        <v>56000</v>
      </c>
      <c r="F102" s="193">
        <f>SUM(F103:F106)</f>
        <v>57650</v>
      </c>
      <c r="G102" s="159"/>
      <c r="H102" s="193">
        <f>SUM(H103:H106)</f>
        <v>57650</v>
      </c>
      <c r="I102" s="193">
        <f>SUM(I103:I106)</f>
        <v>0</v>
      </c>
      <c r="J102" s="271">
        <f>SUM(J103:J106)</f>
        <v>57650</v>
      </c>
      <c r="K102" s="193">
        <f>SUM(K103:K106)</f>
        <v>0</v>
      </c>
      <c r="L102" s="193">
        <f>SUM(L103:L106)</f>
        <v>57650</v>
      </c>
      <c r="M102" s="219"/>
      <c r="N102" s="219"/>
      <c r="O102" s="219"/>
      <c r="P102" s="225"/>
      <c r="Q102" s="227"/>
      <c r="R102" s="227"/>
      <c r="S102" s="83"/>
      <c r="T102" s="227"/>
      <c r="U102" s="227"/>
      <c r="V102" s="227"/>
      <c r="W102" s="227"/>
      <c r="X102" s="227"/>
      <c r="Y102" s="226"/>
    </row>
    <row r="103" spans="1:25" ht="12.75" hidden="1">
      <c r="A103" s="166"/>
      <c r="B103" s="244"/>
      <c r="C103" s="166">
        <v>3030</v>
      </c>
      <c r="D103" s="163" t="s">
        <v>152</v>
      </c>
      <c r="E103" s="193">
        <v>50600</v>
      </c>
      <c r="F103" s="193">
        <v>52100</v>
      </c>
      <c r="G103" s="159"/>
      <c r="H103" s="193">
        <v>52100</v>
      </c>
      <c r="I103" s="159"/>
      <c r="J103" s="267">
        <f>H103+I103</f>
        <v>52100</v>
      </c>
      <c r="K103" s="159"/>
      <c r="L103" s="194">
        <f>J103+K103</f>
        <v>52100</v>
      </c>
      <c r="M103" s="219"/>
      <c r="N103" s="219"/>
      <c r="O103" s="219"/>
      <c r="P103" s="225"/>
      <c r="Q103" s="227"/>
      <c r="R103" s="227"/>
      <c r="S103" s="83"/>
      <c r="T103" s="227"/>
      <c r="U103" s="83"/>
      <c r="V103" s="228"/>
      <c r="W103" s="83"/>
      <c r="X103" s="228"/>
      <c r="Y103" s="226"/>
    </row>
    <row r="104" spans="1:25" ht="12.75" hidden="1">
      <c r="A104" s="166"/>
      <c r="B104" s="244"/>
      <c r="C104" s="166">
        <v>4210</v>
      </c>
      <c r="D104" s="163" t="s">
        <v>132</v>
      </c>
      <c r="E104" s="193">
        <v>2950</v>
      </c>
      <c r="F104" s="193">
        <v>3050</v>
      </c>
      <c r="G104" s="159"/>
      <c r="H104" s="193">
        <v>3050</v>
      </c>
      <c r="I104" s="159"/>
      <c r="J104" s="267">
        <f>H104+I104</f>
        <v>3050</v>
      </c>
      <c r="K104" s="159"/>
      <c r="L104" s="194">
        <f>J104+K104</f>
        <v>3050</v>
      </c>
      <c r="M104" s="219"/>
      <c r="N104" s="219"/>
      <c r="O104" s="219"/>
      <c r="P104" s="225"/>
      <c r="Q104" s="227"/>
      <c r="R104" s="227"/>
      <c r="S104" s="83"/>
      <c r="T104" s="227"/>
      <c r="U104" s="83"/>
      <c r="V104" s="228"/>
      <c r="W104" s="83"/>
      <c r="X104" s="228"/>
      <c r="Y104" s="226"/>
    </row>
    <row r="105" spans="1:25" ht="12.75" hidden="1">
      <c r="A105" s="166"/>
      <c r="B105" s="244"/>
      <c r="C105" s="166">
        <v>4300</v>
      </c>
      <c r="D105" s="163" t="s">
        <v>127</v>
      </c>
      <c r="E105" s="193">
        <v>1900</v>
      </c>
      <c r="F105" s="193">
        <v>1950</v>
      </c>
      <c r="G105" s="159"/>
      <c r="H105" s="193">
        <v>1950</v>
      </c>
      <c r="I105" s="159"/>
      <c r="J105" s="267">
        <f>H105+I105</f>
        <v>1950</v>
      </c>
      <c r="K105" s="159"/>
      <c r="L105" s="194">
        <f>J105+K105</f>
        <v>1950</v>
      </c>
      <c r="M105" s="219"/>
      <c r="N105" s="219"/>
      <c r="O105" s="219"/>
      <c r="P105" s="225"/>
      <c r="Q105" s="227"/>
      <c r="R105" s="227"/>
      <c r="S105" s="83"/>
      <c r="T105" s="227"/>
      <c r="U105" s="83"/>
      <c r="V105" s="228"/>
      <c r="W105" s="83"/>
      <c r="X105" s="228"/>
      <c r="Y105" s="226"/>
    </row>
    <row r="106" spans="1:25" ht="12.75" hidden="1">
      <c r="A106" s="166"/>
      <c r="B106" s="244"/>
      <c r="C106" s="166">
        <v>4410</v>
      </c>
      <c r="D106" s="163" t="s">
        <v>149</v>
      </c>
      <c r="E106" s="193">
        <v>550</v>
      </c>
      <c r="F106" s="193">
        <v>550</v>
      </c>
      <c r="G106" s="159"/>
      <c r="H106" s="193">
        <v>550</v>
      </c>
      <c r="I106" s="159"/>
      <c r="J106" s="267">
        <f>H106+I106</f>
        <v>550</v>
      </c>
      <c r="K106" s="159"/>
      <c r="L106" s="194">
        <f>J106+K106</f>
        <v>550</v>
      </c>
      <c r="M106" s="219"/>
      <c r="N106" s="219"/>
      <c r="O106" s="219"/>
      <c r="P106" s="225"/>
      <c r="Q106" s="227"/>
      <c r="R106" s="227"/>
      <c r="S106" s="83"/>
      <c r="T106" s="227"/>
      <c r="U106" s="83"/>
      <c r="V106" s="228"/>
      <c r="W106" s="83"/>
      <c r="X106" s="228"/>
      <c r="Y106" s="226"/>
    </row>
    <row r="107" spans="1:25" ht="12.75" hidden="1">
      <c r="A107" s="166"/>
      <c r="B107" s="244">
        <v>75023</v>
      </c>
      <c r="C107" s="166"/>
      <c r="D107" s="163" t="s">
        <v>40</v>
      </c>
      <c r="E107" s="193">
        <f>SUM(E108:E122)</f>
        <v>1394997</v>
      </c>
      <c r="F107" s="193">
        <f>SUM(F108:F122)</f>
        <v>1169160</v>
      </c>
      <c r="G107" s="159"/>
      <c r="H107" s="193">
        <f>SUM(H108:H122)</f>
        <v>1169160</v>
      </c>
      <c r="I107" s="193">
        <f>SUM(I108:I122)</f>
        <v>0</v>
      </c>
      <c r="J107" s="271">
        <f>SUM(J108:J122)</f>
        <v>1169160</v>
      </c>
      <c r="K107" s="193">
        <f>SUM(K108:K122)</f>
        <v>0</v>
      </c>
      <c r="L107" s="193">
        <f>SUM(L108:L122)</f>
        <v>1169160</v>
      </c>
      <c r="M107" s="219"/>
      <c r="N107" s="219"/>
      <c r="O107" s="219"/>
      <c r="P107" s="225"/>
      <c r="Q107" s="227"/>
      <c r="R107" s="227"/>
      <c r="S107" s="83"/>
      <c r="T107" s="227"/>
      <c r="U107" s="227"/>
      <c r="V107" s="227"/>
      <c r="W107" s="227"/>
      <c r="X107" s="227"/>
      <c r="Y107" s="226"/>
    </row>
    <row r="108" spans="1:25" ht="12.75" hidden="1">
      <c r="A108" s="166"/>
      <c r="B108" s="244"/>
      <c r="C108" s="166">
        <v>3020</v>
      </c>
      <c r="D108" s="163" t="s">
        <v>153</v>
      </c>
      <c r="E108" s="195">
        <v>780</v>
      </c>
      <c r="F108" s="195">
        <v>800</v>
      </c>
      <c r="G108" s="159"/>
      <c r="H108" s="195">
        <v>800</v>
      </c>
      <c r="I108" s="159"/>
      <c r="J108" s="267">
        <f>H108+I108</f>
        <v>800</v>
      </c>
      <c r="K108" s="159"/>
      <c r="L108" s="194">
        <f>J108+K108</f>
        <v>800</v>
      </c>
      <c r="M108" s="219"/>
      <c r="N108" s="219"/>
      <c r="O108" s="219"/>
      <c r="P108" s="225"/>
      <c r="Q108" s="287"/>
      <c r="R108" s="287"/>
      <c r="S108" s="83"/>
      <c r="T108" s="287"/>
      <c r="U108" s="83"/>
      <c r="V108" s="228"/>
      <c r="W108" s="83"/>
      <c r="X108" s="228"/>
      <c r="Y108" s="226"/>
    </row>
    <row r="109" spans="1:25" ht="12.75" hidden="1">
      <c r="A109" s="166"/>
      <c r="B109" s="244"/>
      <c r="C109" s="166">
        <v>4010</v>
      </c>
      <c r="D109" s="163" t="s">
        <v>147</v>
      </c>
      <c r="E109" s="193">
        <v>624100</v>
      </c>
      <c r="F109" s="193">
        <v>686230</v>
      </c>
      <c r="G109" s="159"/>
      <c r="H109" s="193">
        <v>686230</v>
      </c>
      <c r="I109" s="159"/>
      <c r="J109" s="267">
        <f aca="true" t="shared" si="7" ref="J109:J122">H109+I109</f>
        <v>686230</v>
      </c>
      <c r="K109" s="159"/>
      <c r="L109" s="194">
        <f aca="true" t="shared" si="8" ref="L109:L122">J109+K109</f>
        <v>686230</v>
      </c>
      <c r="M109" s="219"/>
      <c r="N109" s="219"/>
      <c r="O109" s="219"/>
      <c r="P109" s="225"/>
      <c r="Q109" s="227"/>
      <c r="R109" s="227"/>
      <c r="S109" s="83"/>
      <c r="T109" s="227"/>
      <c r="U109" s="83"/>
      <c r="V109" s="228"/>
      <c r="W109" s="83"/>
      <c r="X109" s="228"/>
      <c r="Y109" s="226"/>
    </row>
    <row r="110" spans="1:25" ht="12.75" hidden="1">
      <c r="A110" s="166"/>
      <c r="B110" s="244"/>
      <c r="C110" s="166">
        <v>4040</v>
      </c>
      <c r="D110" s="163" t="s">
        <v>148</v>
      </c>
      <c r="E110" s="193">
        <v>49000</v>
      </c>
      <c r="F110" s="193">
        <v>44000</v>
      </c>
      <c r="G110" s="159"/>
      <c r="H110" s="193">
        <v>44000</v>
      </c>
      <c r="I110" s="159"/>
      <c r="J110" s="267">
        <f t="shared" si="7"/>
        <v>44000</v>
      </c>
      <c r="K110" s="159"/>
      <c r="L110" s="194">
        <f t="shared" si="8"/>
        <v>44000</v>
      </c>
      <c r="M110" s="219"/>
      <c r="N110" s="219"/>
      <c r="O110" s="219"/>
      <c r="P110" s="225"/>
      <c r="Q110" s="227"/>
      <c r="R110" s="227"/>
      <c r="S110" s="83"/>
      <c r="T110" s="227"/>
      <c r="U110" s="83"/>
      <c r="V110" s="228"/>
      <c r="W110" s="83"/>
      <c r="X110" s="228"/>
      <c r="Y110" s="226"/>
    </row>
    <row r="111" spans="1:25" ht="12.75" hidden="1">
      <c r="A111" s="166"/>
      <c r="B111" s="244"/>
      <c r="C111" s="166">
        <v>4110</v>
      </c>
      <c r="D111" s="163" t="s">
        <v>142</v>
      </c>
      <c r="E111" s="193">
        <v>115970</v>
      </c>
      <c r="F111" s="193">
        <v>125800</v>
      </c>
      <c r="G111" s="159"/>
      <c r="H111" s="193">
        <v>125800</v>
      </c>
      <c r="I111" s="159"/>
      <c r="J111" s="267">
        <f t="shared" si="7"/>
        <v>125800</v>
      </c>
      <c r="K111" s="159"/>
      <c r="L111" s="194">
        <f t="shared" si="8"/>
        <v>125800</v>
      </c>
      <c r="M111" s="219"/>
      <c r="N111" s="219"/>
      <c r="O111" s="219"/>
      <c r="P111" s="225"/>
      <c r="Q111" s="227"/>
      <c r="R111" s="227"/>
      <c r="S111" s="83"/>
      <c r="T111" s="227"/>
      <c r="U111" s="83"/>
      <c r="V111" s="228"/>
      <c r="W111" s="83"/>
      <c r="X111" s="228"/>
      <c r="Y111" s="226"/>
    </row>
    <row r="112" spans="1:25" ht="12.75" hidden="1">
      <c r="A112" s="166"/>
      <c r="B112" s="244"/>
      <c r="C112" s="166">
        <v>4120</v>
      </c>
      <c r="D112" s="163" t="s">
        <v>143</v>
      </c>
      <c r="E112" s="193">
        <v>16500</v>
      </c>
      <c r="F112" s="193">
        <v>17890</v>
      </c>
      <c r="G112" s="159"/>
      <c r="H112" s="193">
        <v>17890</v>
      </c>
      <c r="I112" s="159"/>
      <c r="J112" s="267">
        <f t="shared" si="7"/>
        <v>17890</v>
      </c>
      <c r="K112" s="159"/>
      <c r="L112" s="194">
        <f t="shared" si="8"/>
        <v>17890</v>
      </c>
      <c r="M112" s="219"/>
      <c r="N112" s="219"/>
      <c r="O112" s="219"/>
      <c r="P112" s="225"/>
      <c r="Q112" s="227"/>
      <c r="R112" s="227"/>
      <c r="S112" s="83"/>
      <c r="T112" s="227"/>
      <c r="U112" s="83"/>
      <c r="V112" s="228"/>
      <c r="W112" s="83"/>
      <c r="X112" s="228"/>
      <c r="Y112" s="226"/>
    </row>
    <row r="113" spans="1:25" ht="12.75" hidden="1">
      <c r="A113" s="166"/>
      <c r="B113" s="244"/>
      <c r="C113" s="166">
        <v>4210</v>
      </c>
      <c r="D113" s="163" t="s">
        <v>132</v>
      </c>
      <c r="E113" s="193">
        <v>274868</v>
      </c>
      <c r="F113" s="193">
        <v>70000</v>
      </c>
      <c r="G113" s="159"/>
      <c r="H113" s="193">
        <v>70000</v>
      </c>
      <c r="I113" s="159">
        <v>-15000</v>
      </c>
      <c r="J113" s="267">
        <f t="shared" si="7"/>
        <v>55000</v>
      </c>
      <c r="K113" s="159"/>
      <c r="L113" s="194">
        <f t="shared" si="8"/>
        <v>55000</v>
      </c>
      <c r="M113" s="219"/>
      <c r="N113" s="219"/>
      <c r="O113" s="219"/>
      <c r="P113" s="225"/>
      <c r="Q113" s="227"/>
      <c r="R113" s="227"/>
      <c r="S113" s="83"/>
      <c r="T113" s="227"/>
      <c r="U113" s="83"/>
      <c r="V113" s="228"/>
      <c r="W113" s="83"/>
      <c r="X113" s="228"/>
      <c r="Y113" s="226"/>
    </row>
    <row r="114" spans="1:25" ht="12.75" hidden="1">
      <c r="A114" s="166"/>
      <c r="B114" s="244"/>
      <c r="C114" s="166">
        <v>4260</v>
      </c>
      <c r="D114" s="163" t="s">
        <v>154</v>
      </c>
      <c r="E114" s="193">
        <v>21900</v>
      </c>
      <c r="F114" s="193">
        <v>22500</v>
      </c>
      <c r="G114" s="159"/>
      <c r="H114" s="193">
        <v>22500</v>
      </c>
      <c r="I114" s="159"/>
      <c r="J114" s="267">
        <f t="shared" si="7"/>
        <v>22500</v>
      </c>
      <c r="K114" s="159"/>
      <c r="L114" s="194">
        <f t="shared" si="8"/>
        <v>22500</v>
      </c>
      <c r="M114" s="219"/>
      <c r="N114" s="219"/>
      <c r="O114" s="219"/>
      <c r="P114" s="225"/>
      <c r="Q114" s="227"/>
      <c r="R114" s="227"/>
      <c r="S114" s="83"/>
      <c r="T114" s="227"/>
      <c r="U114" s="83"/>
      <c r="V114" s="228"/>
      <c r="W114" s="83"/>
      <c r="X114" s="228"/>
      <c r="Y114" s="226"/>
    </row>
    <row r="115" spans="1:25" ht="12.75" hidden="1">
      <c r="A115" s="166"/>
      <c r="B115" s="244"/>
      <c r="C115" s="166">
        <v>4270</v>
      </c>
      <c r="D115" s="163" t="s">
        <v>133</v>
      </c>
      <c r="E115" s="193">
        <v>127579</v>
      </c>
      <c r="F115" s="193">
        <v>3000</v>
      </c>
      <c r="G115" s="159"/>
      <c r="H115" s="193">
        <v>3000</v>
      </c>
      <c r="I115" s="159">
        <v>15000</v>
      </c>
      <c r="J115" s="267">
        <f t="shared" si="7"/>
        <v>18000</v>
      </c>
      <c r="K115" s="159"/>
      <c r="L115" s="194">
        <f t="shared" si="8"/>
        <v>18000</v>
      </c>
      <c r="M115" s="219"/>
      <c r="N115" s="219"/>
      <c r="O115" s="219"/>
      <c r="P115" s="225"/>
      <c r="Q115" s="227"/>
      <c r="R115" s="227"/>
      <c r="S115" s="83"/>
      <c r="T115" s="227"/>
      <c r="U115" s="83"/>
      <c r="V115" s="228"/>
      <c r="W115" s="83"/>
      <c r="X115" s="228"/>
      <c r="Y115" s="226"/>
    </row>
    <row r="116" spans="1:25" ht="12.75" hidden="1">
      <c r="A116" s="166"/>
      <c r="B116" s="244"/>
      <c r="C116" s="166">
        <v>4300</v>
      </c>
      <c r="D116" s="163" t="s">
        <v>127</v>
      </c>
      <c r="E116" s="193">
        <v>104000</v>
      </c>
      <c r="F116" s="193">
        <v>107200</v>
      </c>
      <c r="G116" s="159"/>
      <c r="H116" s="193">
        <v>107200</v>
      </c>
      <c r="I116" s="159">
        <v>-2200</v>
      </c>
      <c r="J116" s="267">
        <f t="shared" si="7"/>
        <v>105000</v>
      </c>
      <c r="K116" s="159"/>
      <c r="L116" s="194">
        <f t="shared" si="8"/>
        <v>105000</v>
      </c>
      <c r="M116" s="219"/>
      <c r="N116" s="219"/>
      <c r="O116" s="219"/>
      <c r="P116" s="225"/>
      <c r="Q116" s="227"/>
      <c r="R116" s="227"/>
      <c r="S116" s="83"/>
      <c r="T116" s="227"/>
      <c r="U116" s="83"/>
      <c r="V116" s="228"/>
      <c r="W116" s="83"/>
      <c r="X116" s="228"/>
      <c r="Y116" s="226"/>
    </row>
    <row r="117" spans="1:25" ht="12.75" hidden="1">
      <c r="A117" s="166"/>
      <c r="B117" s="244"/>
      <c r="C117" s="166" t="s">
        <v>311</v>
      </c>
      <c r="D117" s="163" t="s">
        <v>312</v>
      </c>
      <c r="E117" s="193"/>
      <c r="F117" s="193"/>
      <c r="G117" s="159"/>
      <c r="H117" s="193"/>
      <c r="I117" s="159">
        <v>2200</v>
      </c>
      <c r="J117" s="267">
        <f t="shared" si="7"/>
        <v>2200</v>
      </c>
      <c r="K117" s="159"/>
      <c r="L117" s="194">
        <f t="shared" si="8"/>
        <v>2200</v>
      </c>
      <c r="M117" s="219"/>
      <c r="N117" s="219"/>
      <c r="O117" s="219"/>
      <c r="P117" s="225"/>
      <c r="Q117" s="227"/>
      <c r="R117" s="227"/>
      <c r="S117" s="83"/>
      <c r="T117" s="227"/>
      <c r="U117" s="83"/>
      <c r="V117" s="228"/>
      <c r="W117" s="83"/>
      <c r="X117" s="228"/>
      <c r="Y117" s="226"/>
    </row>
    <row r="118" spans="1:25" ht="12.75" hidden="1">
      <c r="A118" s="166"/>
      <c r="B118" s="244"/>
      <c r="C118" s="166">
        <v>4410</v>
      </c>
      <c r="D118" s="163" t="s">
        <v>149</v>
      </c>
      <c r="E118" s="193">
        <v>8500</v>
      </c>
      <c r="F118" s="193">
        <v>8800</v>
      </c>
      <c r="G118" s="159"/>
      <c r="H118" s="193">
        <v>8800</v>
      </c>
      <c r="I118" s="159"/>
      <c r="J118" s="267">
        <f t="shared" si="7"/>
        <v>8800</v>
      </c>
      <c r="K118" s="159"/>
      <c r="L118" s="194">
        <f t="shared" si="8"/>
        <v>8800</v>
      </c>
      <c r="M118" s="219"/>
      <c r="N118" s="219"/>
      <c r="O118" s="219"/>
      <c r="P118" s="225"/>
      <c r="Q118" s="227"/>
      <c r="R118" s="227"/>
      <c r="S118" s="83"/>
      <c r="T118" s="227"/>
      <c r="U118" s="83"/>
      <c r="V118" s="228"/>
      <c r="W118" s="83"/>
      <c r="X118" s="228"/>
      <c r="Y118" s="226"/>
    </row>
    <row r="119" spans="1:25" ht="12.75" hidden="1">
      <c r="A119" s="166"/>
      <c r="B119" s="244"/>
      <c r="C119" s="166" t="s">
        <v>155</v>
      </c>
      <c r="D119" s="163" t="s">
        <v>156</v>
      </c>
      <c r="E119" s="193">
        <v>5500</v>
      </c>
      <c r="F119" s="193">
        <v>5500</v>
      </c>
      <c r="G119" s="159"/>
      <c r="H119" s="193">
        <v>5500</v>
      </c>
      <c r="I119" s="159"/>
      <c r="J119" s="267">
        <f t="shared" si="7"/>
        <v>5500</v>
      </c>
      <c r="K119" s="159"/>
      <c r="L119" s="194">
        <f t="shared" si="8"/>
        <v>5500</v>
      </c>
      <c r="M119" s="219"/>
      <c r="N119" s="219"/>
      <c r="O119" s="219"/>
      <c r="P119" s="225"/>
      <c r="Q119" s="227"/>
      <c r="R119" s="227"/>
      <c r="S119" s="83"/>
      <c r="T119" s="227"/>
      <c r="U119" s="83"/>
      <c r="V119" s="228"/>
      <c r="W119" s="83"/>
      <c r="X119" s="228"/>
      <c r="Y119" s="226"/>
    </row>
    <row r="120" spans="1:25" ht="12.75" hidden="1">
      <c r="A120" s="166"/>
      <c r="B120" s="244"/>
      <c r="C120" s="166">
        <v>4430</v>
      </c>
      <c r="D120" s="163" t="s">
        <v>144</v>
      </c>
      <c r="E120" s="193">
        <v>13000</v>
      </c>
      <c r="F120" s="193">
        <v>13400</v>
      </c>
      <c r="G120" s="159"/>
      <c r="H120" s="193">
        <v>13400</v>
      </c>
      <c r="I120" s="159"/>
      <c r="J120" s="267">
        <f t="shared" si="7"/>
        <v>13400</v>
      </c>
      <c r="K120" s="159"/>
      <c r="L120" s="194">
        <f t="shared" si="8"/>
        <v>13400</v>
      </c>
      <c r="M120" s="219"/>
      <c r="N120" s="219"/>
      <c r="O120" s="219"/>
      <c r="P120" s="225"/>
      <c r="Q120" s="227"/>
      <c r="R120" s="227"/>
      <c r="S120" s="83"/>
      <c r="T120" s="227"/>
      <c r="U120" s="83"/>
      <c r="V120" s="228"/>
      <c r="W120" s="83"/>
      <c r="X120" s="228"/>
      <c r="Y120" s="226"/>
    </row>
    <row r="121" spans="1:25" ht="24" hidden="1">
      <c r="A121" s="166"/>
      <c r="B121" s="244"/>
      <c r="C121" s="166">
        <v>4440</v>
      </c>
      <c r="D121" s="167" t="s">
        <v>150</v>
      </c>
      <c r="E121" s="198">
        <v>13300</v>
      </c>
      <c r="F121" s="198">
        <v>14040</v>
      </c>
      <c r="G121" s="159"/>
      <c r="H121" s="198">
        <v>14040</v>
      </c>
      <c r="I121" s="159"/>
      <c r="J121" s="267">
        <f t="shared" si="7"/>
        <v>14040</v>
      </c>
      <c r="K121" s="159"/>
      <c r="L121" s="194">
        <f t="shared" si="8"/>
        <v>14040</v>
      </c>
      <c r="M121" s="219"/>
      <c r="N121" s="219"/>
      <c r="O121" s="219"/>
      <c r="P121" s="286"/>
      <c r="Q121" s="292"/>
      <c r="R121" s="292"/>
      <c r="S121" s="83"/>
      <c r="T121" s="292"/>
      <c r="U121" s="83"/>
      <c r="V121" s="228"/>
      <c r="W121" s="83"/>
      <c r="X121" s="228"/>
      <c r="Y121" s="226"/>
    </row>
    <row r="122" spans="1:25" ht="24" hidden="1">
      <c r="A122" s="166"/>
      <c r="B122" s="244"/>
      <c r="C122" s="199" t="s">
        <v>157</v>
      </c>
      <c r="D122" s="167" t="s">
        <v>158</v>
      </c>
      <c r="E122" s="200">
        <v>20000</v>
      </c>
      <c r="F122" s="200">
        <v>50000</v>
      </c>
      <c r="G122" s="159"/>
      <c r="H122" s="200">
        <v>50000</v>
      </c>
      <c r="I122" s="159"/>
      <c r="J122" s="267">
        <f t="shared" si="7"/>
        <v>50000</v>
      </c>
      <c r="K122" s="159"/>
      <c r="L122" s="194">
        <f t="shared" si="8"/>
        <v>50000</v>
      </c>
      <c r="M122" s="219"/>
      <c r="N122" s="219"/>
      <c r="O122" s="293"/>
      <c r="P122" s="286"/>
      <c r="Q122" s="294"/>
      <c r="R122" s="294"/>
      <c r="S122" s="83"/>
      <c r="T122" s="294"/>
      <c r="U122" s="83"/>
      <c r="V122" s="228"/>
      <c r="W122" s="83"/>
      <c r="X122" s="228"/>
      <c r="Y122" s="226"/>
    </row>
    <row r="123" spans="1:25" ht="36" hidden="1">
      <c r="A123" s="172">
        <v>751</v>
      </c>
      <c r="B123" s="243"/>
      <c r="C123" s="172"/>
      <c r="D123" s="173" t="s">
        <v>43</v>
      </c>
      <c r="E123" s="201" t="e">
        <f>SUM(E124+#REF!)</f>
        <v>#REF!</v>
      </c>
      <c r="F123" s="201" t="e">
        <f>SUM(F124+#REF!)</f>
        <v>#REF!</v>
      </c>
      <c r="G123" s="159"/>
      <c r="H123" s="201">
        <f>H124</f>
        <v>744</v>
      </c>
      <c r="I123" s="201">
        <f>I124</f>
        <v>0</v>
      </c>
      <c r="J123" s="272">
        <f>J124</f>
        <v>744</v>
      </c>
      <c r="K123" s="201">
        <f>K124</f>
        <v>0</v>
      </c>
      <c r="L123" s="201">
        <f>L124</f>
        <v>744</v>
      </c>
      <c r="M123" s="224"/>
      <c r="N123" s="224"/>
      <c r="O123" s="224"/>
      <c r="P123" s="295"/>
      <c r="Q123" s="296"/>
      <c r="R123" s="296"/>
      <c r="S123" s="83"/>
      <c r="T123" s="296"/>
      <c r="U123" s="296"/>
      <c r="V123" s="296"/>
      <c r="W123" s="296"/>
      <c r="X123" s="296"/>
      <c r="Y123" s="226"/>
    </row>
    <row r="124" spans="1:25" ht="24" hidden="1">
      <c r="A124" s="166"/>
      <c r="B124" s="244">
        <v>75101</v>
      </c>
      <c r="C124" s="166"/>
      <c r="D124" s="163" t="s">
        <v>159</v>
      </c>
      <c r="E124" s="195">
        <f>SUM(E125:E126)</f>
        <v>707</v>
      </c>
      <c r="F124" s="195">
        <f>SUM(F125:F126)</f>
        <v>744</v>
      </c>
      <c r="G124" s="159"/>
      <c r="H124" s="195">
        <f>SUM(H125:H126)</f>
        <v>744</v>
      </c>
      <c r="I124" s="195">
        <f>SUM(I125:I126)</f>
        <v>0</v>
      </c>
      <c r="J124" s="268">
        <f>SUM(J125:J126)</f>
        <v>744</v>
      </c>
      <c r="K124" s="195">
        <f>SUM(K125:K126)</f>
        <v>0</v>
      </c>
      <c r="L124" s="195">
        <f>SUM(L125:L126)</f>
        <v>744</v>
      </c>
      <c r="M124" s="219"/>
      <c r="N124" s="219"/>
      <c r="O124" s="219"/>
      <c r="P124" s="225"/>
      <c r="Q124" s="287"/>
      <c r="R124" s="287"/>
      <c r="S124" s="83"/>
      <c r="T124" s="287"/>
      <c r="U124" s="287"/>
      <c r="V124" s="287"/>
      <c r="W124" s="287"/>
      <c r="X124" s="287"/>
      <c r="Y124" s="226"/>
    </row>
    <row r="125" spans="1:25" ht="12.75" hidden="1">
      <c r="A125" s="166"/>
      <c r="B125" s="244"/>
      <c r="C125" s="166">
        <v>4210</v>
      </c>
      <c r="D125" s="163" t="s">
        <v>132</v>
      </c>
      <c r="E125" s="193">
        <v>100</v>
      </c>
      <c r="F125" s="193">
        <v>100</v>
      </c>
      <c r="G125" s="159"/>
      <c r="H125" s="193">
        <v>100</v>
      </c>
      <c r="I125" s="159"/>
      <c r="J125" s="267">
        <f>H125+I125</f>
        <v>100</v>
      </c>
      <c r="K125" s="159"/>
      <c r="L125" s="194">
        <f>J125+K125</f>
        <v>100</v>
      </c>
      <c r="M125" s="219"/>
      <c r="N125" s="219"/>
      <c r="O125" s="219"/>
      <c r="P125" s="225"/>
      <c r="Q125" s="227"/>
      <c r="R125" s="227"/>
      <c r="S125" s="83"/>
      <c r="T125" s="227"/>
      <c r="U125" s="83"/>
      <c r="V125" s="228"/>
      <c r="W125" s="83"/>
      <c r="X125" s="228"/>
      <c r="Y125" s="226"/>
    </row>
    <row r="126" spans="1:25" ht="12.75" hidden="1">
      <c r="A126" s="166"/>
      <c r="B126" s="244"/>
      <c r="C126" s="166">
        <v>4300</v>
      </c>
      <c r="D126" s="163" t="s">
        <v>127</v>
      </c>
      <c r="E126" s="193">
        <v>607</v>
      </c>
      <c r="F126" s="193">
        <v>644</v>
      </c>
      <c r="G126" s="159"/>
      <c r="H126" s="193">
        <v>644</v>
      </c>
      <c r="I126" s="159"/>
      <c r="J126" s="267">
        <f>H126+I126</f>
        <v>644</v>
      </c>
      <c r="K126" s="159"/>
      <c r="L126" s="194">
        <f>J126+K126</f>
        <v>644</v>
      </c>
      <c r="M126" s="219"/>
      <c r="N126" s="219"/>
      <c r="O126" s="219"/>
      <c r="P126" s="225"/>
      <c r="Q126" s="227"/>
      <c r="R126" s="227"/>
      <c r="S126" s="83"/>
      <c r="T126" s="227"/>
      <c r="U126" s="83"/>
      <c r="V126" s="228"/>
      <c r="W126" s="83"/>
      <c r="X126" s="228"/>
      <c r="Y126" s="226"/>
    </row>
    <row r="127" spans="1:25" ht="24">
      <c r="A127" s="172">
        <v>754</v>
      </c>
      <c r="B127" s="243"/>
      <c r="C127" s="172"/>
      <c r="D127" s="157" t="s">
        <v>161</v>
      </c>
      <c r="E127" s="201">
        <f>SUM(E128+E136)</f>
        <v>80530</v>
      </c>
      <c r="F127" s="201">
        <f>SUM(F128+F136)</f>
        <v>73900</v>
      </c>
      <c r="G127" s="159"/>
      <c r="H127" s="201">
        <f>SUM(H128+H136)</f>
        <v>93900</v>
      </c>
      <c r="I127" s="201">
        <f>SUM(I128+I136)</f>
        <v>0</v>
      </c>
      <c r="J127" s="272">
        <f>SUM(J128+J136)</f>
        <v>93900</v>
      </c>
      <c r="K127" s="201">
        <f>SUM(K128+K136)</f>
        <v>13400</v>
      </c>
      <c r="L127" s="201">
        <f>SUM(L128+L136)</f>
        <v>107300</v>
      </c>
      <c r="M127" s="224"/>
      <c r="N127" s="224"/>
      <c r="O127" s="224"/>
      <c r="P127" s="34"/>
      <c r="Q127" s="296"/>
      <c r="R127" s="296"/>
      <c r="S127" s="83"/>
      <c r="T127" s="296"/>
      <c r="U127" s="296"/>
      <c r="V127" s="296"/>
      <c r="W127" s="296"/>
      <c r="X127" s="296"/>
      <c r="Y127" s="226"/>
    </row>
    <row r="128" spans="1:25" ht="12.75">
      <c r="A128" s="166"/>
      <c r="B128" s="244">
        <v>75412</v>
      </c>
      <c r="C128" s="166"/>
      <c r="D128" s="163" t="s">
        <v>162</v>
      </c>
      <c r="E128" s="193">
        <f>SUM(E129:E134)</f>
        <v>78030</v>
      </c>
      <c r="F128" s="193">
        <f>SUM(F129:F135)</f>
        <v>73500</v>
      </c>
      <c r="G128" s="159"/>
      <c r="H128" s="193">
        <f>SUM(H129:H135)</f>
        <v>93500</v>
      </c>
      <c r="I128" s="193">
        <f>SUM(I129:I135)</f>
        <v>0</v>
      </c>
      <c r="J128" s="271">
        <f>SUM(J129:J135)</f>
        <v>93500</v>
      </c>
      <c r="K128" s="193">
        <f>SUM(K129:K135)</f>
        <v>13400</v>
      </c>
      <c r="L128" s="193">
        <f>SUM(L129:L135)</f>
        <v>106900</v>
      </c>
      <c r="M128" s="219"/>
      <c r="N128" s="219"/>
      <c r="O128" s="219"/>
      <c r="P128" s="225"/>
      <c r="Q128" s="227"/>
      <c r="R128" s="227"/>
      <c r="S128" s="83"/>
      <c r="T128" s="227"/>
      <c r="U128" s="227"/>
      <c r="V128" s="227"/>
      <c r="W128" s="227"/>
      <c r="X128" s="227"/>
      <c r="Y128" s="226"/>
    </row>
    <row r="129" spans="1:25" ht="12.75" hidden="1">
      <c r="A129" s="166"/>
      <c r="B129" s="244"/>
      <c r="C129" s="166">
        <v>3030</v>
      </c>
      <c r="D129" s="163" t="s">
        <v>152</v>
      </c>
      <c r="E129" s="193">
        <v>10300</v>
      </c>
      <c r="F129" s="193">
        <v>10600</v>
      </c>
      <c r="G129" s="159"/>
      <c r="H129" s="193">
        <v>10600</v>
      </c>
      <c r="I129" s="159"/>
      <c r="J129" s="267">
        <f>H129+I129</f>
        <v>10600</v>
      </c>
      <c r="K129" s="159"/>
      <c r="L129" s="194">
        <f>J129+K129</f>
        <v>10600</v>
      </c>
      <c r="M129" s="219"/>
      <c r="N129" s="219"/>
      <c r="O129" s="219"/>
      <c r="P129" s="225"/>
      <c r="Q129" s="227"/>
      <c r="R129" s="227"/>
      <c r="S129" s="83"/>
      <c r="T129" s="227"/>
      <c r="U129" s="83"/>
      <c r="V129" s="228"/>
      <c r="W129" s="83"/>
      <c r="X129" s="228"/>
      <c r="Y129" s="226"/>
    </row>
    <row r="130" spans="1:25" ht="12.75" hidden="1">
      <c r="A130" s="166"/>
      <c r="B130" s="244"/>
      <c r="C130" s="166">
        <v>4110</v>
      </c>
      <c r="D130" s="163" t="s">
        <v>142</v>
      </c>
      <c r="E130" s="193">
        <v>210</v>
      </c>
      <c r="F130" s="193">
        <v>220</v>
      </c>
      <c r="G130" s="159"/>
      <c r="H130" s="193">
        <v>220</v>
      </c>
      <c r="I130" s="159"/>
      <c r="J130" s="267">
        <f aca="true" t="shared" si="9" ref="J130:J135">H130+I130</f>
        <v>220</v>
      </c>
      <c r="K130" s="159"/>
      <c r="L130" s="194">
        <f aca="true" t="shared" si="10" ref="L130:L135">J130+K130</f>
        <v>220</v>
      </c>
      <c r="M130" s="219"/>
      <c r="N130" s="219"/>
      <c r="O130" s="219"/>
      <c r="P130" s="225"/>
      <c r="Q130" s="227"/>
      <c r="R130" s="227"/>
      <c r="S130" s="83"/>
      <c r="T130" s="227"/>
      <c r="U130" s="83"/>
      <c r="V130" s="228"/>
      <c r="W130" s="83"/>
      <c r="X130" s="228"/>
      <c r="Y130" s="226"/>
    </row>
    <row r="131" spans="1:25" ht="12.75">
      <c r="A131" s="166"/>
      <c r="B131" s="244"/>
      <c r="C131" s="166">
        <v>4210</v>
      </c>
      <c r="D131" s="163" t="s">
        <v>132</v>
      </c>
      <c r="E131" s="193">
        <v>29170</v>
      </c>
      <c r="F131" s="193">
        <v>23130</v>
      </c>
      <c r="G131" s="159"/>
      <c r="H131" s="193">
        <v>23130</v>
      </c>
      <c r="I131" s="159"/>
      <c r="J131" s="267">
        <f t="shared" si="9"/>
        <v>23130</v>
      </c>
      <c r="K131" s="159">
        <v>10000</v>
      </c>
      <c r="L131" s="194">
        <f t="shared" si="10"/>
        <v>33130</v>
      </c>
      <c r="M131" s="219"/>
      <c r="N131" s="219"/>
      <c r="O131" s="219"/>
      <c r="P131" s="225"/>
      <c r="Q131" s="227"/>
      <c r="R131" s="227"/>
      <c r="S131" s="83"/>
      <c r="T131" s="227"/>
      <c r="U131" s="83"/>
      <c r="V131" s="228"/>
      <c r="W131" s="83"/>
      <c r="X131" s="228"/>
      <c r="Y131" s="226"/>
    </row>
    <row r="132" spans="1:25" ht="12.75" hidden="1">
      <c r="A132" s="166"/>
      <c r="B132" s="244"/>
      <c r="C132" s="166">
        <v>4260</v>
      </c>
      <c r="D132" s="163" t="s">
        <v>154</v>
      </c>
      <c r="E132" s="193">
        <v>14180</v>
      </c>
      <c r="F132" s="193">
        <v>14600</v>
      </c>
      <c r="G132" s="159"/>
      <c r="H132" s="193">
        <v>14600</v>
      </c>
      <c r="I132" s="159"/>
      <c r="J132" s="267">
        <f t="shared" si="9"/>
        <v>14600</v>
      </c>
      <c r="K132" s="159"/>
      <c r="L132" s="194">
        <f t="shared" si="10"/>
        <v>14600</v>
      </c>
      <c r="M132" s="219"/>
      <c r="N132" s="219"/>
      <c r="O132" s="219"/>
      <c r="P132" s="225"/>
      <c r="Q132" s="227"/>
      <c r="R132" s="227"/>
      <c r="S132" s="83"/>
      <c r="T132" s="227"/>
      <c r="U132" s="83"/>
      <c r="V132" s="228"/>
      <c r="W132" s="83"/>
      <c r="X132" s="228"/>
      <c r="Y132" s="226"/>
    </row>
    <row r="133" spans="1:25" ht="12.75">
      <c r="A133" s="166"/>
      <c r="B133" s="244"/>
      <c r="C133" s="166">
        <v>4300</v>
      </c>
      <c r="D133" s="163" t="s">
        <v>127</v>
      </c>
      <c r="E133" s="193">
        <v>16320</v>
      </c>
      <c r="F133" s="202">
        <v>16860</v>
      </c>
      <c r="G133" s="159"/>
      <c r="H133" s="202">
        <v>16860</v>
      </c>
      <c r="I133" s="159"/>
      <c r="J133" s="267">
        <f t="shared" si="9"/>
        <v>16860</v>
      </c>
      <c r="K133" s="159">
        <v>3400</v>
      </c>
      <c r="L133" s="194">
        <f t="shared" si="10"/>
        <v>20260</v>
      </c>
      <c r="M133" s="219"/>
      <c r="N133" s="219"/>
      <c r="O133" s="219"/>
      <c r="P133" s="225"/>
      <c r="Q133" s="227"/>
      <c r="R133" s="297"/>
      <c r="S133" s="83"/>
      <c r="T133" s="297"/>
      <c r="U133" s="83"/>
      <c r="V133" s="228"/>
      <c r="W133" s="83"/>
      <c r="X133" s="228"/>
      <c r="Y133" s="226"/>
    </row>
    <row r="134" spans="1:25" ht="12.75" hidden="1">
      <c r="A134" s="166"/>
      <c r="B134" s="244"/>
      <c r="C134" s="166">
        <v>4430</v>
      </c>
      <c r="D134" s="163" t="s">
        <v>144</v>
      </c>
      <c r="E134" s="193">
        <v>7850</v>
      </c>
      <c r="F134" s="193">
        <v>8090</v>
      </c>
      <c r="G134" s="159"/>
      <c r="H134" s="193">
        <v>8090</v>
      </c>
      <c r="I134" s="159"/>
      <c r="J134" s="267">
        <f t="shared" si="9"/>
        <v>8090</v>
      </c>
      <c r="K134" s="159"/>
      <c r="L134" s="194">
        <f t="shared" si="10"/>
        <v>8090</v>
      </c>
      <c r="M134" s="219"/>
      <c r="N134" s="219"/>
      <c r="O134" s="219"/>
      <c r="P134" s="225"/>
      <c r="Q134" s="227"/>
      <c r="R134" s="227"/>
      <c r="S134" s="83"/>
      <c r="T134" s="227"/>
      <c r="U134" s="83"/>
      <c r="V134" s="228"/>
      <c r="W134" s="83"/>
      <c r="X134" s="228"/>
      <c r="Y134" s="226"/>
    </row>
    <row r="135" spans="1:25" ht="24" hidden="1">
      <c r="A135" s="166"/>
      <c r="B135" s="244"/>
      <c r="C135" s="166" t="s">
        <v>157</v>
      </c>
      <c r="D135" s="167" t="s">
        <v>158</v>
      </c>
      <c r="E135" s="193"/>
      <c r="F135" s="193">
        <v>0</v>
      </c>
      <c r="G135" s="159">
        <v>20000</v>
      </c>
      <c r="H135" s="193">
        <f>SUM(F135+G135)</f>
        <v>20000</v>
      </c>
      <c r="I135" s="159"/>
      <c r="J135" s="267">
        <f t="shared" si="9"/>
        <v>20000</v>
      </c>
      <c r="K135" s="159"/>
      <c r="L135" s="194">
        <f t="shared" si="10"/>
        <v>20000</v>
      </c>
      <c r="M135" s="219"/>
      <c r="N135" s="219"/>
      <c r="O135" s="219"/>
      <c r="P135" s="286"/>
      <c r="Q135" s="227"/>
      <c r="R135" s="227"/>
      <c r="S135" s="83"/>
      <c r="T135" s="227"/>
      <c r="U135" s="83"/>
      <c r="V135" s="228"/>
      <c r="W135" s="83"/>
      <c r="X135" s="228"/>
      <c r="Y135" s="226"/>
    </row>
    <row r="136" spans="1:25" ht="12.75" hidden="1">
      <c r="A136" s="166"/>
      <c r="B136" s="244">
        <v>75414</v>
      </c>
      <c r="C136" s="166"/>
      <c r="D136" s="163" t="s">
        <v>47</v>
      </c>
      <c r="E136" s="193">
        <v>2500</v>
      </c>
      <c r="F136" s="193">
        <f>SUM(F137)</f>
        <v>400</v>
      </c>
      <c r="G136" s="159"/>
      <c r="H136" s="193">
        <f>SUM(H137)</f>
        <v>400</v>
      </c>
      <c r="I136" s="193">
        <f>SUM(I137)</f>
        <v>0</v>
      </c>
      <c r="J136" s="271">
        <f>SUM(J137)</f>
        <v>400</v>
      </c>
      <c r="K136" s="193">
        <f>SUM(K137)</f>
        <v>0</v>
      </c>
      <c r="L136" s="193">
        <f>SUM(L137)</f>
        <v>400</v>
      </c>
      <c r="M136" s="219"/>
      <c r="N136" s="219"/>
      <c r="O136" s="219"/>
      <c r="P136" s="225"/>
      <c r="Q136" s="227"/>
      <c r="R136" s="227"/>
      <c r="S136" s="83"/>
      <c r="T136" s="227"/>
      <c r="U136" s="227"/>
      <c r="V136" s="227"/>
      <c r="W136" s="227"/>
      <c r="X136" s="227"/>
      <c r="Y136" s="226"/>
    </row>
    <row r="137" spans="1:25" ht="12.75" hidden="1">
      <c r="A137" s="166"/>
      <c r="B137" s="244"/>
      <c r="C137" s="166">
        <v>4210</v>
      </c>
      <c r="D137" s="163" t="s">
        <v>132</v>
      </c>
      <c r="E137" s="193">
        <v>2500</v>
      </c>
      <c r="F137" s="193">
        <v>400</v>
      </c>
      <c r="G137" s="159"/>
      <c r="H137" s="193">
        <v>400</v>
      </c>
      <c r="I137" s="159"/>
      <c r="J137" s="267">
        <f>H137+I137</f>
        <v>400</v>
      </c>
      <c r="K137" s="159"/>
      <c r="L137" s="194">
        <f>J137+K137</f>
        <v>400</v>
      </c>
      <c r="M137" s="219"/>
      <c r="N137" s="219"/>
      <c r="O137" s="219"/>
      <c r="P137" s="225"/>
      <c r="Q137" s="227"/>
      <c r="R137" s="227"/>
      <c r="S137" s="83"/>
      <c r="T137" s="227"/>
      <c r="U137" s="83"/>
      <c r="V137" s="228"/>
      <c r="W137" s="83"/>
      <c r="X137" s="228"/>
      <c r="Y137" s="226"/>
    </row>
    <row r="138" spans="1:25" ht="48" hidden="1">
      <c r="A138" s="172" t="s">
        <v>163</v>
      </c>
      <c r="B138" s="243"/>
      <c r="C138" s="172"/>
      <c r="D138" s="173" t="s">
        <v>49</v>
      </c>
      <c r="E138" s="201">
        <f>SUM(E139)</f>
        <v>36940</v>
      </c>
      <c r="F138" s="201">
        <f>SUM(F139)</f>
        <v>38550</v>
      </c>
      <c r="G138" s="159"/>
      <c r="H138" s="201">
        <f>SUM(H139)</f>
        <v>38550</v>
      </c>
      <c r="I138" s="201">
        <f>SUM(I139)</f>
        <v>0</v>
      </c>
      <c r="J138" s="272">
        <f>SUM(J139)</f>
        <v>38550</v>
      </c>
      <c r="K138" s="201">
        <f>SUM(K139)</f>
        <v>0</v>
      </c>
      <c r="L138" s="201">
        <f>SUM(L139)</f>
        <v>38550</v>
      </c>
      <c r="M138" s="224"/>
      <c r="N138" s="224"/>
      <c r="O138" s="224"/>
      <c r="P138" s="295"/>
      <c r="Q138" s="296"/>
      <c r="R138" s="296"/>
      <c r="S138" s="83"/>
      <c r="T138" s="296"/>
      <c r="U138" s="296"/>
      <c r="V138" s="296"/>
      <c r="W138" s="296"/>
      <c r="X138" s="296"/>
      <c r="Y138" s="226"/>
    </row>
    <row r="139" spans="1:25" ht="24" hidden="1">
      <c r="A139" s="166"/>
      <c r="B139" s="244" t="s">
        <v>164</v>
      </c>
      <c r="C139" s="166"/>
      <c r="D139" s="163" t="s">
        <v>165</v>
      </c>
      <c r="E139" s="193">
        <f>SUM(E140:E142)</f>
        <v>36940</v>
      </c>
      <c r="F139" s="193">
        <f>SUM(F140:F142)</f>
        <v>38550</v>
      </c>
      <c r="G139" s="159"/>
      <c r="H139" s="193">
        <f>SUM(H140:H142)</f>
        <v>38550</v>
      </c>
      <c r="I139" s="193">
        <f>SUM(I140:I142)</f>
        <v>0</v>
      </c>
      <c r="J139" s="271">
        <f>SUM(J140:J142)</f>
        <v>38550</v>
      </c>
      <c r="K139" s="193">
        <f>SUM(K140:K142)</f>
        <v>0</v>
      </c>
      <c r="L139" s="193">
        <f>SUM(L140:L142)</f>
        <v>38550</v>
      </c>
      <c r="M139" s="219"/>
      <c r="N139" s="219"/>
      <c r="O139" s="219"/>
      <c r="P139" s="225"/>
      <c r="Q139" s="227"/>
      <c r="R139" s="227"/>
      <c r="S139" s="83"/>
      <c r="T139" s="227"/>
      <c r="U139" s="227"/>
      <c r="V139" s="227"/>
      <c r="W139" s="227"/>
      <c r="X139" s="227"/>
      <c r="Y139" s="226"/>
    </row>
    <row r="140" spans="1:25" ht="12.75" hidden="1">
      <c r="A140" s="166"/>
      <c r="B140" s="244"/>
      <c r="C140" s="166">
        <v>4100</v>
      </c>
      <c r="D140" s="163" t="s">
        <v>166</v>
      </c>
      <c r="E140" s="193">
        <v>13400</v>
      </c>
      <c r="F140" s="193">
        <v>14300</v>
      </c>
      <c r="G140" s="159"/>
      <c r="H140" s="193">
        <v>14300</v>
      </c>
      <c r="I140" s="159"/>
      <c r="J140" s="267">
        <f>H140+I140</f>
        <v>14300</v>
      </c>
      <c r="K140" s="159"/>
      <c r="L140" s="194">
        <f>J140+K140</f>
        <v>14300</v>
      </c>
      <c r="M140" s="219"/>
      <c r="N140" s="219"/>
      <c r="O140" s="219"/>
      <c r="P140" s="225"/>
      <c r="Q140" s="227"/>
      <c r="R140" s="227"/>
      <c r="S140" s="83"/>
      <c r="T140" s="227"/>
      <c r="U140" s="83"/>
      <c r="V140" s="228"/>
      <c r="W140" s="83"/>
      <c r="X140" s="228"/>
      <c r="Y140" s="226"/>
    </row>
    <row r="141" spans="1:25" ht="12.75" hidden="1">
      <c r="A141" s="166"/>
      <c r="B141" s="244"/>
      <c r="C141" s="166">
        <v>4210</v>
      </c>
      <c r="D141" s="163" t="s">
        <v>132</v>
      </c>
      <c r="E141" s="193">
        <v>510</v>
      </c>
      <c r="F141" s="193">
        <v>530</v>
      </c>
      <c r="G141" s="159"/>
      <c r="H141" s="193">
        <v>530</v>
      </c>
      <c r="I141" s="159"/>
      <c r="J141" s="267">
        <f>H141+I141</f>
        <v>530</v>
      </c>
      <c r="K141" s="159"/>
      <c r="L141" s="194">
        <f>J141+K141</f>
        <v>530</v>
      </c>
      <c r="M141" s="219"/>
      <c r="N141" s="219"/>
      <c r="O141" s="219"/>
      <c r="P141" s="225"/>
      <c r="Q141" s="227"/>
      <c r="R141" s="227"/>
      <c r="S141" s="83"/>
      <c r="T141" s="227"/>
      <c r="U141" s="83"/>
      <c r="V141" s="228"/>
      <c r="W141" s="83"/>
      <c r="X141" s="228"/>
      <c r="Y141" s="226"/>
    </row>
    <row r="142" spans="1:25" ht="12.75" hidden="1">
      <c r="A142" s="166"/>
      <c r="B142" s="244"/>
      <c r="C142" s="166">
        <v>4300</v>
      </c>
      <c r="D142" s="163" t="s">
        <v>127</v>
      </c>
      <c r="E142" s="193">
        <v>23030</v>
      </c>
      <c r="F142" s="193">
        <v>23720</v>
      </c>
      <c r="G142" s="159"/>
      <c r="H142" s="193">
        <v>23720</v>
      </c>
      <c r="I142" s="159"/>
      <c r="J142" s="267">
        <f>H142+I142</f>
        <v>23720</v>
      </c>
      <c r="K142" s="159"/>
      <c r="L142" s="194">
        <f>J142+K142</f>
        <v>23720</v>
      </c>
      <c r="M142" s="219"/>
      <c r="N142" s="219"/>
      <c r="O142" s="219"/>
      <c r="P142" s="225"/>
      <c r="Q142" s="227"/>
      <c r="R142" s="227"/>
      <c r="S142" s="83"/>
      <c r="T142" s="227"/>
      <c r="U142" s="83"/>
      <c r="V142" s="228"/>
      <c r="W142" s="83"/>
      <c r="X142" s="228"/>
      <c r="Y142" s="226"/>
    </row>
    <row r="143" spans="1:25" ht="12.75" hidden="1">
      <c r="A143" s="172">
        <v>757</v>
      </c>
      <c r="B143" s="243"/>
      <c r="C143" s="172"/>
      <c r="D143" s="157" t="s">
        <v>167</v>
      </c>
      <c r="E143" s="192">
        <f>SUM(E144)</f>
        <v>75000</v>
      </c>
      <c r="F143" s="192">
        <f>SUM(F144)</f>
        <v>160000</v>
      </c>
      <c r="G143" s="159"/>
      <c r="H143" s="192">
        <f aca="true" t="shared" si="11" ref="H143:L144">SUM(H144)</f>
        <v>160000</v>
      </c>
      <c r="I143" s="192">
        <f t="shared" si="11"/>
        <v>0</v>
      </c>
      <c r="J143" s="266">
        <f t="shared" si="11"/>
        <v>160000</v>
      </c>
      <c r="K143" s="192">
        <f t="shared" si="11"/>
        <v>0</v>
      </c>
      <c r="L143" s="192">
        <f t="shared" si="11"/>
        <v>160000</v>
      </c>
      <c r="M143" s="224"/>
      <c r="N143" s="224"/>
      <c r="O143" s="224"/>
      <c r="P143" s="34"/>
      <c r="Q143" s="285"/>
      <c r="R143" s="285"/>
      <c r="S143" s="83"/>
      <c r="T143" s="285"/>
      <c r="U143" s="285"/>
      <c r="V143" s="285"/>
      <c r="W143" s="285"/>
      <c r="X143" s="285"/>
      <c r="Y143" s="226"/>
    </row>
    <row r="144" spans="1:25" ht="24" hidden="1">
      <c r="A144" s="166"/>
      <c r="B144" s="244">
        <v>75702</v>
      </c>
      <c r="C144" s="166"/>
      <c r="D144" s="163" t="s">
        <v>168</v>
      </c>
      <c r="E144" s="195">
        <f>SUM(E145)</f>
        <v>75000</v>
      </c>
      <c r="F144" s="195">
        <f>SUM(F145)</f>
        <v>160000</v>
      </c>
      <c r="G144" s="159"/>
      <c r="H144" s="195">
        <f t="shared" si="11"/>
        <v>160000</v>
      </c>
      <c r="I144" s="195">
        <f t="shared" si="11"/>
        <v>0</v>
      </c>
      <c r="J144" s="268">
        <f t="shared" si="11"/>
        <v>160000</v>
      </c>
      <c r="K144" s="195">
        <f t="shared" si="11"/>
        <v>0</v>
      </c>
      <c r="L144" s="195">
        <f t="shared" si="11"/>
        <v>160000</v>
      </c>
      <c r="M144" s="219"/>
      <c r="N144" s="219"/>
      <c r="O144" s="219"/>
      <c r="P144" s="225"/>
      <c r="Q144" s="287"/>
      <c r="R144" s="287"/>
      <c r="S144" s="83"/>
      <c r="T144" s="287"/>
      <c r="U144" s="287"/>
      <c r="V144" s="287"/>
      <c r="W144" s="287"/>
      <c r="X144" s="287"/>
      <c r="Y144" s="226"/>
    </row>
    <row r="145" spans="1:25" ht="36" hidden="1">
      <c r="A145" s="166"/>
      <c r="B145" s="244"/>
      <c r="C145" s="166" t="s">
        <v>169</v>
      </c>
      <c r="D145" s="167" t="s">
        <v>170</v>
      </c>
      <c r="E145" s="195">
        <v>75000</v>
      </c>
      <c r="F145" s="195">
        <v>160000</v>
      </c>
      <c r="G145" s="159"/>
      <c r="H145" s="195">
        <v>160000</v>
      </c>
      <c r="I145" s="159"/>
      <c r="J145" s="267">
        <f>H145+I145</f>
        <v>160000</v>
      </c>
      <c r="K145" s="159"/>
      <c r="L145" s="194">
        <f>J145+K145</f>
        <v>160000</v>
      </c>
      <c r="M145" s="219"/>
      <c r="N145" s="219"/>
      <c r="O145" s="219"/>
      <c r="P145" s="286"/>
      <c r="Q145" s="287"/>
      <c r="R145" s="287"/>
      <c r="S145" s="83"/>
      <c r="T145" s="287"/>
      <c r="U145" s="83"/>
      <c r="V145" s="228"/>
      <c r="W145" s="83"/>
      <c r="X145" s="228"/>
      <c r="Y145" s="226"/>
    </row>
    <row r="146" spans="1:25" ht="12.75">
      <c r="A146" s="172">
        <v>758</v>
      </c>
      <c r="B146" s="243"/>
      <c r="C146" s="172"/>
      <c r="D146" s="157" t="s">
        <v>89</v>
      </c>
      <c r="E146" s="192">
        <v>20000</v>
      </c>
      <c r="F146" s="192">
        <f>SUM(F147)</f>
        <v>160000</v>
      </c>
      <c r="G146" s="159"/>
      <c r="H146" s="192">
        <f aca="true" t="shared" si="12" ref="H146:L147">SUM(H147)</f>
        <v>160000</v>
      </c>
      <c r="I146" s="192">
        <f t="shared" si="12"/>
        <v>0</v>
      </c>
      <c r="J146" s="266">
        <f t="shared" si="12"/>
        <v>160000</v>
      </c>
      <c r="K146" s="192">
        <f t="shared" si="12"/>
        <v>-107570</v>
      </c>
      <c r="L146" s="192">
        <f t="shared" si="12"/>
        <v>52430</v>
      </c>
      <c r="M146" s="224"/>
      <c r="N146" s="224"/>
      <c r="O146" s="224"/>
      <c r="P146" s="34"/>
      <c r="Q146" s="285"/>
      <c r="R146" s="285"/>
      <c r="S146" s="83"/>
      <c r="T146" s="285"/>
      <c r="U146" s="285"/>
      <c r="V146" s="285"/>
      <c r="W146" s="285"/>
      <c r="X146" s="285"/>
      <c r="Y146" s="226"/>
    </row>
    <row r="147" spans="1:25" ht="12.75">
      <c r="A147" s="166"/>
      <c r="B147" s="244">
        <v>75818</v>
      </c>
      <c r="C147" s="166"/>
      <c r="D147" s="163" t="s">
        <v>171</v>
      </c>
      <c r="E147" s="193">
        <v>20000</v>
      </c>
      <c r="F147" s="193">
        <f>SUM(F148)</f>
        <v>160000</v>
      </c>
      <c r="G147" s="159"/>
      <c r="H147" s="193">
        <f t="shared" si="12"/>
        <v>160000</v>
      </c>
      <c r="I147" s="193">
        <f t="shared" si="12"/>
        <v>0</v>
      </c>
      <c r="J147" s="271">
        <f t="shared" si="12"/>
        <v>160000</v>
      </c>
      <c r="K147" s="193">
        <f t="shared" si="12"/>
        <v>-107570</v>
      </c>
      <c r="L147" s="193">
        <f t="shared" si="12"/>
        <v>52430</v>
      </c>
      <c r="M147" s="219"/>
      <c r="N147" s="219"/>
      <c r="O147" s="219"/>
      <c r="P147" s="225"/>
      <c r="Q147" s="227"/>
      <c r="R147" s="227"/>
      <c r="S147" s="83"/>
      <c r="T147" s="227"/>
      <c r="U147" s="227"/>
      <c r="V147" s="227"/>
      <c r="W147" s="227"/>
      <c r="X147" s="227"/>
      <c r="Y147" s="226"/>
    </row>
    <row r="148" spans="1:25" ht="12.75">
      <c r="A148" s="166"/>
      <c r="B148" s="244"/>
      <c r="C148" s="166">
        <v>4810</v>
      </c>
      <c r="D148" s="163" t="s">
        <v>172</v>
      </c>
      <c r="E148" s="193">
        <v>20000</v>
      </c>
      <c r="F148" s="193">
        <v>160000</v>
      </c>
      <c r="G148" s="159"/>
      <c r="H148" s="193">
        <v>160000</v>
      </c>
      <c r="I148" s="159"/>
      <c r="J148" s="267">
        <f>H148+I148</f>
        <v>160000</v>
      </c>
      <c r="K148" s="159">
        <v>-107570</v>
      </c>
      <c r="L148" s="194">
        <f>J148+K148</f>
        <v>52430</v>
      </c>
      <c r="M148" s="219"/>
      <c r="N148" s="219"/>
      <c r="O148" s="219"/>
      <c r="P148" s="225"/>
      <c r="Q148" s="227"/>
      <c r="R148" s="227"/>
      <c r="S148" s="83"/>
      <c r="T148" s="227"/>
      <c r="U148" s="83"/>
      <c r="V148" s="228"/>
      <c r="W148" s="83"/>
      <c r="X148" s="228"/>
      <c r="Y148" s="226"/>
    </row>
    <row r="149" spans="1:25" ht="12.75">
      <c r="A149" s="172">
        <v>801</v>
      </c>
      <c r="B149" s="243"/>
      <c r="C149" s="172"/>
      <c r="D149" s="157" t="s">
        <v>98</v>
      </c>
      <c r="E149" s="192">
        <f aca="true" t="shared" si="13" ref="E149:L149">SUM(E150+E171+E187+E204+E207+E209)</f>
        <v>4178749</v>
      </c>
      <c r="F149" s="192">
        <f t="shared" si="13"/>
        <v>4968679</v>
      </c>
      <c r="G149" s="192">
        <f t="shared" si="13"/>
        <v>27130</v>
      </c>
      <c r="H149" s="192">
        <f t="shared" si="13"/>
        <v>4995809</v>
      </c>
      <c r="I149" s="192">
        <f t="shared" si="13"/>
        <v>0</v>
      </c>
      <c r="J149" s="266">
        <f t="shared" si="13"/>
        <v>4995809</v>
      </c>
      <c r="K149" s="192">
        <f t="shared" si="13"/>
        <v>55500</v>
      </c>
      <c r="L149" s="192">
        <f t="shared" si="13"/>
        <v>5051309</v>
      </c>
      <c r="M149" s="224"/>
      <c r="N149" s="224"/>
      <c r="O149" s="224"/>
      <c r="P149" s="34"/>
      <c r="Q149" s="285"/>
      <c r="R149" s="285"/>
      <c r="S149" s="285"/>
      <c r="T149" s="285"/>
      <c r="U149" s="285"/>
      <c r="V149" s="285"/>
      <c r="W149" s="285"/>
      <c r="X149" s="285"/>
      <c r="Y149" s="226"/>
    </row>
    <row r="150" spans="1:25" ht="12.75">
      <c r="A150" s="166"/>
      <c r="B150" s="244">
        <v>80101</v>
      </c>
      <c r="C150" s="166"/>
      <c r="D150" s="163" t="s">
        <v>99</v>
      </c>
      <c r="E150" s="193">
        <f aca="true" t="shared" si="14" ref="E150:J150">SUM(E151:E169)</f>
        <v>2393436</v>
      </c>
      <c r="F150" s="193">
        <f t="shared" si="14"/>
        <v>3089615</v>
      </c>
      <c r="G150" s="193">
        <f t="shared" si="14"/>
        <v>-52570</v>
      </c>
      <c r="H150" s="193">
        <f t="shared" si="14"/>
        <v>3037045</v>
      </c>
      <c r="I150" s="193">
        <f t="shared" si="14"/>
        <v>0</v>
      </c>
      <c r="J150" s="271">
        <f t="shared" si="14"/>
        <v>3037045</v>
      </c>
      <c r="K150" s="193">
        <f>SUM(K151:K170)</f>
        <v>55500</v>
      </c>
      <c r="L150" s="193">
        <f>SUM(L151:L170)</f>
        <v>3092545</v>
      </c>
      <c r="M150" s="219"/>
      <c r="N150" s="219"/>
      <c r="O150" s="219"/>
      <c r="P150" s="225"/>
      <c r="Q150" s="227"/>
      <c r="R150" s="227"/>
      <c r="S150" s="227"/>
      <c r="T150" s="227"/>
      <c r="U150" s="227"/>
      <c r="V150" s="227"/>
      <c r="W150" s="227"/>
      <c r="X150" s="227"/>
      <c r="Y150" s="226"/>
    </row>
    <row r="151" spans="1:25" ht="36">
      <c r="A151" s="166"/>
      <c r="B151" s="244"/>
      <c r="C151" s="166">
        <v>2820</v>
      </c>
      <c r="D151" s="163" t="s">
        <v>137</v>
      </c>
      <c r="E151" s="195">
        <v>458166</v>
      </c>
      <c r="F151" s="195">
        <v>460000</v>
      </c>
      <c r="G151" s="159"/>
      <c r="H151" s="194">
        <f>SUM(F151+G151)</f>
        <v>460000</v>
      </c>
      <c r="I151" s="159"/>
      <c r="J151" s="267">
        <f>H151+I151</f>
        <v>460000</v>
      </c>
      <c r="K151" s="159">
        <v>7500</v>
      </c>
      <c r="L151" s="194">
        <f>J151+K151</f>
        <v>467500</v>
      </c>
      <c r="M151" s="219"/>
      <c r="N151" s="219"/>
      <c r="O151" s="219"/>
      <c r="P151" s="225"/>
      <c r="Q151" s="287"/>
      <c r="R151" s="287"/>
      <c r="S151" s="83"/>
      <c r="T151" s="228"/>
      <c r="U151" s="83"/>
      <c r="V151" s="228"/>
      <c r="W151" s="83"/>
      <c r="X151" s="228"/>
      <c r="Y151" s="226"/>
    </row>
    <row r="152" spans="1:25" ht="12.75" hidden="1">
      <c r="A152" s="166"/>
      <c r="B152" s="244"/>
      <c r="C152" s="166">
        <v>3020</v>
      </c>
      <c r="D152" s="163" t="s">
        <v>153</v>
      </c>
      <c r="E152" s="193">
        <v>105649</v>
      </c>
      <c r="F152" s="203">
        <v>114292</v>
      </c>
      <c r="G152" s="159"/>
      <c r="H152" s="194">
        <f aca="true" t="shared" si="15" ref="H152:H165">SUM(F152+G152)</f>
        <v>114292</v>
      </c>
      <c r="I152" s="159"/>
      <c r="J152" s="267">
        <f aca="true" t="shared" si="16" ref="J152:J169">H152+I152</f>
        <v>114292</v>
      </c>
      <c r="K152" s="159"/>
      <c r="L152" s="194">
        <f aca="true" t="shared" si="17" ref="L152:L169">J152+K152</f>
        <v>114292</v>
      </c>
      <c r="M152" s="219"/>
      <c r="N152" s="219"/>
      <c r="O152" s="219"/>
      <c r="P152" s="225"/>
      <c r="Q152" s="227"/>
      <c r="R152" s="298"/>
      <c r="S152" s="83"/>
      <c r="T152" s="228"/>
      <c r="U152" s="83"/>
      <c r="V152" s="228"/>
      <c r="W152" s="83"/>
      <c r="X152" s="228"/>
      <c r="Y152" s="226"/>
    </row>
    <row r="153" spans="1:25" ht="12.75" hidden="1">
      <c r="A153" s="166"/>
      <c r="B153" s="244"/>
      <c r="C153" s="166">
        <v>4010</v>
      </c>
      <c r="D153" s="163" t="s">
        <v>147</v>
      </c>
      <c r="E153" s="193">
        <v>1126688</v>
      </c>
      <c r="F153" s="203">
        <v>1199191</v>
      </c>
      <c r="G153" s="159"/>
      <c r="H153" s="194">
        <f t="shared" si="15"/>
        <v>1199191</v>
      </c>
      <c r="I153" s="159"/>
      <c r="J153" s="267">
        <f t="shared" si="16"/>
        <v>1199191</v>
      </c>
      <c r="K153" s="159"/>
      <c r="L153" s="194">
        <f t="shared" si="17"/>
        <v>1199191</v>
      </c>
      <c r="M153" s="219"/>
      <c r="N153" s="219"/>
      <c r="O153" s="219"/>
      <c r="P153" s="225"/>
      <c r="Q153" s="227"/>
      <c r="R153" s="298"/>
      <c r="S153" s="83"/>
      <c r="T153" s="228"/>
      <c r="U153" s="83"/>
      <c r="V153" s="228"/>
      <c r="W153" s="83"/>
      <c r="X153" s="228"/>
      <c r="Y153" s="226"/>
    </row>
    <row r="154" spans="1:25" ht="12.75" hidden="1">
      <c r="A154" s="166"/>
      <c r="B154" s="244"/>
      <c r="C154" s="166">
        <v>4040</v>
      </c>
      <c r="D154" s="163" t="s">
        <v>148</v>
      </c>
      <c r="E154" s="193">
        <v>88117</v>
      </c>
      <c r="F154" s="203">
        <v>95769</v>
      </c>
      <c r="G154" s="159"/>
      <c r="H154" s="194">
        <f t="shared" si="15"/>
        <v>95769</v>
      </c>
      <c r="I154" s="159"/>
      <c r="J154" s="267">
        <f t="shared" si="16"/>
        <v>95769</v>
      </c>
      <c r="K154" s="159"/>
      <c r="L154" s="194">
        <f t="shared" si="17"/>
        <v>95769</v>
      </c>
      <c r="M154" s="219"/>
      <c r="N154" s="219"/>
      <c r="O154" s="219"/>
      <c r="P154" s="225"/>
      <c r="Q154" s="227"/>
      <c r="R154" s="298"/>
      <c r="S154" s="83"/>
      <c r="T154" s="228"/>
      <c r="U154" s="83"/>
      <c r="V154" s="228"/>
      <c r="W154" s="83"/>
      <c r="X154" s="228"/>
      <c r="Y154" s="226"/>
    </row>
    <row r="155" spans="1:25" ht="12.75" hidden="1">
      <c r="A155" s="166"/>
      <c r="B155" s="244"/>
      <c r="C155" s="166">
        <v>4110</v>
      </c>
      <c r="D155" s="163" t="s">
        <v>142</v>
      </c>
      <c r="E155" s="193">
        <v>236120</v>
      </c>
      <c r="F155" s="203">
        <v>252245</v>
      </c>
      <c r="G155" s="159"/>
      <c r="H155" s="194">
        <f t="shared" si="15"/>
        <v>252245</v>
      </c>
      <c r="I155" s="159"/>
      <c r="J155" s="267">
        <f t="shared" si="16"/>
        <v>252245</v>
      </c>
      <c r="K155" s="159"/>
      <c r="L155" s="194">
        <f t="shared" si="17"/>
        <v>252245</v>
      </c>
      <c r="M155" s="219"/>
      <c r="N155" s="219"/>
      <c r="O155" s="219"/>
      <c r="P155" s="225"/>
      <c r="Q155" s="227"/>
      <c r="R155" s="298"/>
      <c r="S155" s="83"/>
      <c r="T155" s="228"/>
      <c r="U155" s="83"/>
      <c r="V155" s="228"/>
      <c r="W155" s="83"/>
      <c r="X155" s="228"/>
      <c r="Y155" s="226"/>
    </row>
    <row r="156" spans="1:25" ht="12.75" hidden="1">
      <c r="A156" s="166"/>
      <c r="B156" s="244"/>
      <c r="C156" s="166">
        <v>4120</v>
      </c>
      <c r="D156" s="163" t="s">
        <v>143</v>
      </c>
      <c r="E156" s="193">
        <v>32150</v>
      </c>
      <c r="F156" s="203">
        <v>34353</v>
      </c>
      <c r="G156" s="159"/>
      <c r="H156" s="194">
        <f t="shared" si="15"/>
        <v>34353</v>
      </c>
      <c r="I156" s="159"/>
      <c r="J156" s="267">
        <f t="shared" si="16"/>
        <v>34353</v>
      </c>
      <c r="K156" s="159"/>
      <c r="L156" s="194">
        <f t="shared" si="17"/>
        <v>34353</v>
      </c>
      <c r="M156" s="219"/>
      <c r="N156" s="219"/>
      <c r="O156" s="219"/>
      <c r="P156" s="225"/>
      <c r="Q156" s="227"/>
      <c r="R156" s="298"/>
      <c r="S156" s="83"/>
      <c r="T156" s="228"/>
      <c r="U156" s="83"/>
      <c r="V156" s="228"/>
      <c r="W156" s="83"/>
      <c r="X156" s="228"/>
      <c r="Y156" s="226"/>
    </row>
    <row r="157" spans="1:25" ht="12.75" hidden="1">
      <c r="A157" s="166"/>
      <c r="B157" s="244"/>
      <c r="C157" s="166" t="s">
        <v>173</v>
      </c>
      <c r="D157" s="163" t="s">
        <v>174</v>
      </c>
      <c r="E157" s="193">
        <v>9700</v>
      </c>
      <c r="F157" s="203">
        <v>10000</v>
      </c>
      <c r="G157" s="159"/>
      <c r="H157" s="194">
        <f t="shared" si="15"/>
        <v>10000</v>
      </c>
      <c r="I157" s="159"/>
      <c r="J157" s="267">
        <f t="shared" si="16"/>
        <v>10000</v>
      </c>
      <c r="K157" s="159"/>
      <c r="L157" s="194">
        <f t="shared" si="17"/>
        <v>10000</v>
      </c>
      <c r="M157" s="219"/>
      <c r="N157" s="219"/>
      <c r="O157" s="219"/>
      <c r="P157" s="225"/>
      <c r="Q157" s="227"/>
      <c r="R157" s="298"/>
      <c r="S157" s="83"/>
      <c r="T157" s="228"/>
      <c r="U157" s="83"/>
      <c r="V157" s="228"/>
      <c r="W157" s="83"/>
      <c r="X157" s="228"/>
      <c r="Y157" s="226"/>
    </row>
    <row r="158" spans="1:25" ht="24" hidden="1">
      <c r="A158" s="166"/>
      <c r="B158" s="244"/>
      <c r="C158" s="166">
        <v>4140</v>
      </c>
      <c r="D158" s="163" t="s">
        <v>175</v>
      </c>
      <c r="E158" s="193">
        <v>6632</v>
      </c>
      <c r="F158" s="203">
        <v>7011</v>
      </c>
      <c r="G158" s="159"/>
      <c r="H158" s="194">
        <f t="shared" si="15"/>
        <v>7011</v>
      </c>
      <c r="I158" s="159"/>
      <c r="J158" s="267">
        <f t="shared" si="16"/>
        <v>7011</v>
      </c>
      <c r="K158" s="159"/>
      <c r="L158" s="194">
        <f t="shared" si="17"/>
        <v>7011</v>
      </c>
      <c r="M158" s="219"/>
      <c r="N158" s="219"/>
      <c r="O158" s="219"/>
      <c r="P158" s="225"/>
      <c r="Q158" s="227"/>
      <c r="R158" s="298"/>
      <c r="S158" s="83"/>
      <c r="T158" s="228"/>
      <c r="U158" s="83"/>
      <c r="V158" s="228"/>
      <c r="W158" s="83"/>
      <c r="X158" s="228"/>
      <c r="Y158" s="226"/>
    </row>
    <row r="159" spans="1:25" ht="12.75">
      <c r="A159" s="166"/>
      <c r="B159" s="244"/>
      <c r="C159" s="166">
        <v>4210</v>
      </c>
      <c r="D159" s="163" t="s">
        <v>132</v>
      </c>
      <c r="E159" s="193">
        <v>32947</v>
      </c>
      <c r="F159" s="203">
        <v>28476</v>
      </c>
      <c r="G159" s="159">
        <v>30000</v>
      </c>
      <c r="H159" s="194">
        <f t="shared" si="15"/>
        <v>58476</v>
      </c>
      <c r="I159" s="159"/>
      <c r="J159" s="267">
        <f t="shared" si="16"/>
        <v>58476</v>
      </c>
      <c r="K159" s="159">
        <v>8000</v>
      </c>
      <c r="L159" s="194">
        <f t="shared" si="17"/>
        <v>66476</v>
      </c>
      <c r="M159" s="219"/>
      <c r="N159" s="219"/>
      <c r="O159" s="219"/>
      <c r="P159" s="225"/>
      <c r="Q159" s="227"/>
      <c r="R159" s="298"/>
      <c r="S159" s="83"/>
      <c r="T159" s="228"/>
      <c r="U159" s="83"/>
      <c r="V159" s="228"/>
      <c r="W159" s="83"/>
      <c r="X159" s="228"/>
      <c r="Y159" s="226"/>
    </row>
    <row r="160" spans="1:25" ht="24" hidden="1">
      <c r="A160" s="166"/>
      <c r="B160" s="244"/>
      <c r="C160" s="166">
        <v>4240</v>
      </c>
      <c r="D160" s="167" t="s">
        <v>176</v>
      </c>
      <c r="E160" s="198">
        <v>7314</v>
      </c>
      <c r="F160" s="204">
        <v>7534</v>
      </c>
      <c r="G160" s="159"/>
      <c r="H160" s="194">
        <f t="shared" si="15"/>
        <v>7534</v>
      </c>
      <c r="I160" s="159"/>
      <c r="J160" s="267">
        <f t="shared" si="16"/>
        <v>7534</v>
      </c>
      <c r="K160" s="159"/>
      <c r="L160" s="194">
        <f t="shared" si="17"/>
        <v>7534</v>
      </c>
      <c r="M160" s="219"/>
      <c r="N160" s="219"/>
      <c r="O160" s="219"/>
      <c r="P160" s="286"/>
      <c r="Q160" s="292"/>
      <c r="R160" s="299"/>
      <c r="S160" s="83"/>
      <c r="T160" s="228"/>
      <c r="U160" s="83"/>
      <c r="V160" s="228"/>
      <c r="W160" s="83"/>
      <c r="X160" s="228"/>
      <c r="Y160" s="226"/>
    </row>
    <row r="161" spans="1:25" ht="12.75" hidden="1">
      <c r="A161" s="166"/>
      <c r="B161" s="244"/>
      <c r="C161" s="166">
        <v>4260</v>
      </c>
      <c r="D161" s="163" t="s">
        <v>154</v>
      </c>
      <c r="E161" s="193">
        <v>75717</v>
      </c>
      <c r="F161" s="203">
        <v>77988</v>
      </c>
      <c r="G161" s="159"/>
      <c r="H161" s="194">
        <f t="shared" si="15"/>
        <v>77988</v>
      </c>
      <c r="I161" s="159"/>
      <c r="J161" s="267">
        <f t="shared" si="16"/>
        <v>77988</v>
      </c>
      <c r="K161" s="159"/>
      <c r="L161" s="194">
        <f t="shared" si="17"/>
        <v>77988</v>
      </c>
      <c r="M161" s="219"/>
      <c r="N161" s="219"/>
      <c r="O161" s="219"/>
      <c r="P161" s="225"/>
      <c r="Q161" s="227"/>
      <c r="R161" s="298"/>
      <c r="S161" s="83"/>
      <c r="T161" s="228"/>
      <c r="U161" s="83"/>
      <c r="V161" s="228"/>
      <c r="W161" s="83"/>
      <c r="X161" s="228"/>
      <c r="Y161" s="226"/>
    </row>
    <row r="162" spans="1:25" ht="12.75">
      <c r="A162" s="166"/>
      <c r="B162" s="244"/>
      <c r="C162" s="166">
        <v>4270</v>
      </c>
      <c r="D162" s="163" t="s">
        <v>133</v>
      </c>
      <c r="E162" s="193">
        <v>105131</v>
      </c>
      <c r="F162" s="203">
        <v>690103</v>
      </c>
      <c r="G162" s="159">
        <v>-114570</v>
      </c>
      <c r="H162" s="194">
        <f t="shared" si="15"/>
        <v>575533</v>
      </c>
      <c r="I162" s="159"/>
      <c r="J162" s="267">
        <f t="shared" si="16"/>
        <v>575533</v>
      </c>
      <c r="K162" s="159">
        <v>-50000</v>
      </c>
      <c r="L162" s="194">
        <f t="shared" si="17"/>
        <v>525533</v>
      </c>
      <c r="M162" s="219"/>
      <c r="N162" s="219"/>
      <c r="O162" s="219"/>
      <c r="P162" s="225"/>
      <c r="Q162" s="227"/>
      <c r="R162" s="298"/>
      <c r="S162" s="83"/>
      <c r="T162" s="228"/>
      <c r="U162" s="83"/>
      <c r="V162" s="228"/>
      <c r="W162" s="83"/>
      <c r="X162" s="228"/>
      <c r="Y162" s="226"/>
    </row>
    <row r="163" spans="1:25" ht="24" hidden="1">
      <c r="A163" s="166"/>
      <c r="B163" s="244"/>
      <c r="C163" s="166" t="s">
        <v>271</v>
      </c>
      <c r="D163" s="163" t="s">
        <v>272</v>
      </c>
      <c r="E163" s="193"/>
      <c r="F163" s="203"/>
      <c r="G163" s="159">
        <v>32000</v>
      </c>
      <c r="H163" s="194">
        <f t="shared" si="15"/>
        <v>32000</v>
      </c>
      <c r="I163" s="159"/>
      <c r="J163" s="267">
        <f t="shared" si="16"/>
        <v>32000</v>
      </c>
      <c r="K163" s="159"/>
      <c r="L163" s="194">
        <f t="shared" si="17"/>
        <v>32000</v>
      </c>
      <c r="M163" s="219"/>
      <c r="N163" s="219"/>
      <c r="O163" s="219"/>
      <c r="P163" s="225"/>
      <c r="Q163" s="227"/>
      <c r="R163" s="298"/>
      <c r="S163" s="83"/>
      <c r="T163" s="228"/>
      <c r="U163" s="83"/>
      <c r="V163" s="228"/>
      <c r="W163" s="83"/>
      <c r="X163" s="228"/>
      <c r="Y163" s="226"/>
    </row>
    <row r="164" spans="1:25" ht="12.75" hidden="1">
      <c r="A164" s="166"/>
      <c r="B164" s="244"/>
      <c r="C164" s="166">
        <v>4280</v>
      </c>
      <c r="D164" s="163" t="s">
        <v>177</v>
      </c>
      <c r="E164" s="193">
        <v>2840</v>
      </c>
      <c r="F164" s="203">
        <v>2924</v>
      </c>
      <c r="G164" s="159"/>
      <c r="H164" s="194">
        <f t="shared" si="15"/>
        <v>2924</v>
      </c>
      <c r="I164" s="159"/>
      <c r="J164" s="267">
        <f t="shared" si="16"/>
        <v>2924</v>
      </c>
      <c r="K164" s="159"/>
      <c r="L164" s="194">
        <f t="shared" si="17"/>
        <v>2924</v>
      </c>
      <c r="M164" s="219"/>
      <c r="N164" s="219"/>
      <c r="O164" s="219"/>
      <c r="P164" s="225"/>
      <c r="Q164" s="227"/>
      <c r="R164" s="298"/>
      <c r="S164" s="83"/>
      <c r="T164" s="228"/>
      <c r="U164" s="83"/>
      <c r="V164" s="228"/>
      <c r="W164" s="83"/>
      <c r="X164" s="228"/>
      <c r="Y164" s="226"/>
    </row>
    <row r="165" spans="1:25" ht="12.75" hidden="1">
      <c r="A165" s="166"/>
      <c r="B165" s="244"/>
      <c r="C165" s="166">
        <v>4300</v>
      </c>
      <c r="D165" s="163" t="s">
        <v>127</v>
      </c>
      <c r="E165" s="193">
        <v>28951</v>
      </c>
      <c r="F165" s="203">
        <v>29810</v>
      </c>
      <c r="G165" s="159"/>
      <c r="H165" s="194">
        <f t="shared" si="15"/>
        <v>29810</v>
      </c>
      <c r="I165" s="159">
        <v>-2990</v>
      </c>
      <c r="J165" s="267">
        <f t="shared" si="16"/>
        <v>26820</v>
      </c>
      <c r="K165" s="159"/>
      <c r="L165" s="194">
        <f t="shared" si="17"/>
        <v>26820</v>
      </c>
      <c r="M165" s="219"/>
      <c r="N165" s="219"/>
      <c r="O165" s="219"/>
      <c r="P165" s="225"/>
      <c r="Q165" s="227"/>
      <c r="R165" s="298"/>
      <c r="S165" s="83"/>
      <c r="T165" s="228"/>
      <c r="U165" s="83"/>
      <c r="V165" s="228"/>
      <c r="W165" s="83"/>
      <c r="X165" s="228"/>
      <c r="Y165" s="226"/>
    </row>
    <row r="166" spans="1:25" ht="12.75" hidden="1">
      <c r="A166" s="166"/>
      <c r="B166" s="244"/>
      <c r="C166" s="166" t="s">
        <v>311</v>
      </c>
      <c r="D166" s="163" t="s">
        <v>312</v>
      </c>
      <c r="E166" s="193"/>
      <c r="F166" s="203"/>
      <c r="G166" s="159"/>
      <c r="H166" s="194"/>
      <c r="I166" s="159">
        <v>2990</v>
      </c>
      <c r="J166" s="267">
        <f t="shared" si="16"/>
        <v>2990</v>
      </c>
      <c r="K166" s="159"/>
      <c r="L166" s="194">
        <f t="shared" si="17"/>
        <v>2990</v>
      </c>
      <c r="M166" s="219"/>
      <c r="N166" s="219"/>
      <c r="O166" s="219"/>
      <c r="P166" s="225"/>
      <c r="Q166" s="227"/>
      <c r="R166" s="298"/>
      <c r="S166" s="83"/>
      <c r="T166" s="228"/>
      <c r="U166" s="83"/>
      <c r="V166" s="228"/>
      <c r="W166" s="83"/>
      <c r="X166" s="228"/>
      <c r="Y166" s="226"/>
    </row>
    <row r="167" spans="1:25" ht="12.75" hidden="1">
      <c r="A167" s="166"/>
      <c r="B167" s="244"/>
      <c r="C167" s="166">
        <v>4410</v>
      </c>
      <c r="D167" s="163" t="s">
        <v>149</v>
      </c>
      <c r="E167" s="193">
        <v>3625</v>
      </c>
      <c r="F167" s="203">
        <v>3734</v>
      </c>
      <c r="G167" s="159"/>
      <c r="H167" s="194">
        <f>SUM(F167+G167)</f>
        <v>3734</v>
      </c>
      <c r="I167" s="159"/>
      <c r="J167" s="267">
        <f t="shared" si="16"/>
        <v>3734</v>
      </c>
      <c r="K167" s="159"/>
      <c r="L167" s="194">
        <f t="shared" si="17"/>
        <v>3734</v>
      </c>
      <c r="M167" s="219"/>
      <c r="N167" s="219"/>
      <c r="O167" s="219"/>
      <c r="P167" s="225"/>
      <c r="Q167" s="227"/>
      <c r="R167" s="298"/>
      <c r="S167" s="83"/>
      <c r="T167" s="228"/>
      <c r="U167" s="83"/>
      <c r="V167" s="228"/>
      <c r="W167" s="83"/>
      <c r="X167" s="228"/>
      <c r="Y167" s="226"/>
    </row>
    <row r="168" spans="1:25" ht="12.75" hidden="1">
      <c r="A168" s="166"/>
      <c r="B168" s="244"/>
      <c r="C168" s="166">
        <v>4430</v>
      </c>
      <c r="D168" s="163" t="s">
        <v>144</v>
      </c>
      <c r="E168" s="193">
        <v>3246</v>
      </c>
      <c r="F168" s="203">
        <v>3343</v>
      </c>
      <c r="G168" s="159"/>
      <c r="H168" s="194">
        <f>SUM(F168+G168)</f>
        <v>3343</v>
      </c>
      <c r="I168" s="159"/>
      <c r="J168" s="267">
        <f t="shared" si="16"/>
        <v>3343</v>
      </c>
      <c r="K168" s="159"/>
      <c r="L168" s="194">
        <f t="shared" si="17"/>
        <v>3343</v>
      </c>
      <c r="M168" s="219"/>
      <c r="N168" s="219"/>
      <c r="O168" s="219"/>
      <c r="P168" s="225"/>
      <c r="Q168" s="227"/>
      <c r="R168" s="298"/>
      <c r="S168" s="83"/>
      <c r="T168" s="228"/>
      <c r="U168" s="83"/>
      <c r="V168" s="228"/>
      <c r="W168" s="83"/>
      <c r="X168" s="228"/>
      <c r="Y168" s="226"/>
    </row>
    <row r="169" spans="1:25" ht="24">
      <c r="A169" s="166"/>
      <c r="B169" s="244"/>
      <c r="C169" s="166">
        <v>4440</v>
      </c>
      <c r="D169" s="167" t="s">
        <v>150</v>
      </c>
      <c r="E169" s="198">
        <v>70443</v>
      </c>
      <c r="F169" s="205">
        <v>72842</v>
      </c>
      <c r="G169" s="159"/>
      <c r="H169" s="194">
        <f>SUM(F169+G169)</f>
        <v>72842</v>
      </c>
      <c r="I169" s="159"/>
      <c r="J169" s="267">
        <f t="shared" si="16"/>
        <v>72842</v>
      </c>
      <c r="K169" s="159"/>
      <c r="L169" s="194">
        <f t="shared" si="17"/>
        <v>72842</v>
      </c>
      <c r="M169" s="219"/>
      <c r="N169" s="219"/>
      <c r="O169" s="219"/>
      <c r="P169" s="286"/>
      <c r="Q169" s="292"/>
      <c r="R169" s="300"/>
      <c r="S169" s="83"/>
      <c r="T169" s="228"/>
      <c r="U169" s="83"/>
      <c r="V169" s="228"/>
      <c r="W169" s="83"/>
      <c r="X169" s="228"/>
      <c r="Y169" s="226"/>
    </row>
    <row r="170" spans="1:25" ht="12.75">
      <c r="A170" s="166"/>
      <c r="B170" s="244"/>
      <c r="C170" s="166" t="s">
        <v>178</v>
      </c>
      <c r="D170" s="167" t="s">
        <v>348</v>
      </c>
      <c r="E170" s="198"/>
      <c r="F170" s="205"/>
      <c r="G170" s="159"/>
      <c r="H170" s="194"/>
      <c r="I170" s="159"/>
      <c r="J170" s="267"/>
      <c r="K170" s="180">
        <v>90000</v>
      </c>
      <c r="L170" s="212">
        <v>90000</v>
      </c>
      <c r="M170" s="219"/>
      <c r="N170" s="219"/>
      <c r="O170" s="219"/>
      <c r="P170" s="286"/>
      <c r="Q170" s="292"/>
      <c r="R170" s="300"/>
      <c r="S170" s="83"/>
      <c r="T170" s="228"/>
      <c r="U170" s="83"/>
      <c r="V170" s="228"/>
      <c r="W170" s="83"/>
      <c r="X170" s="228"/>
      <c r="Y170" s="226"/>
    </row>
    <row r="171" spans="1:25" ht="12.75" hidden="1">
      <c r="A171" s="166"/>
      <c r="B171" s="244" t="s">
        <v>179</v>
      </c>
      <c r="C171" s="166"/>
      <c r="D171" s="163" t="s">
        <v>101</v>
      </c>
      <c r="E171" s="193">
        <f aca="true" t="shared" si="18" ref="E171:L171">SUM(E172:E186)</f>
        <v>615347</v>
      </c>
      <c r="F171" s="193">
        <f t="shared" si="18"/>
        <v>619918</v>
      </c>
      <c r="G171" s="193">
        <f t="shared" si="18"/>
        <v>0</v>
      </c>
      <c r="H171" s="193">
        <f t="shared" si="18"/>
        <v>619918</v>
      </c>
      <c r="I171" s="193">
        <f t="shared" si="18"/>
        <v>0</v>
      </c>
      <c r="J171" s="271">
        <f t="shared" si="18"/>
        <v>619918</v>
      </c>
      <c r="K171" s="193">
        <f t="shared" si="18"/>
        <v>0</v>
      </c>
      <c r="L171" s="193">
        <f t="shared" si="18"/>
        <v>619918</v>
      </c>
      <c r="M171" s="219"/>
      <c r="N171" s="219"/>
      <c r="O171" s="219"/>
      <c r="P171" s="225"/>
      <c r="Q171" s="227"/>
      <c r="R171" s="227"/>
      <c r="S171" s="227"/>
      <c r="T171" s="227"/>
      <c r="U171" s="227"/>
      <c r="V171" s="227"/>
      <c r="W171" s="227"/>
      <c r="X171" s="227"/>
      <c r="Y171" s="226"/>
    </row>
    <row r="172" spans="1:25" ht="12.75" hidden="1">
      <c r="A172" s="166"/>
      <c r="B172" s="244"/>
      <c r="C172" s="166">
        <v>3020</v>
      </c>
      <c r="D172" s="163" t="s">
        <v>153</v>
      </c>
      <c r="E172" s="193">
        <v>31520</v>
      </c>
      <c r="F172" s="193">
        <v>32342</v>
      </c>
      <c r="G172" s="193">
        <v>0</v>
      </c>
      <c r="H172" s="194">
        <f>SUM(F172+G172)</f>
        <v>32342</v>
      </c>
      <c r="I172" s="159"/>
      <c r="J172" s="267">
        <f>H172+I172</f>
        <v>32342</v>
      </c>
      <c r="K172" s="159"/>
      <c r="L172" s="194">
        <f>J172+K172</f>
        <v>32342</v>
      </c>
      <c r="M172" s="219"/>
      <c r="N172" s="219"/>
      <c r="O172" s="219"/>
      <c r="P172" s="225"/>
      <c r="Q172" s="227"/>
      <c r="R172" s="227"/>
      <c r="S172" s="227"/>
      <c r="T172" s="228"/>
      <c r="U172" s="83"/>
      <c r="V172" s="228"/>
      <c r="W172" s="83"/>
      <c r="X172" s="228"/>
      <c r="Y172" s="226"/>
    </row>
    <row r="173" spans="1:25" ht="12.75" hidden="1">
      <c r="A173" s="166"/>
      <c r="B173" s="244"/>
      <c r="C173" s="166">
        <v>4010</v>
      </c>
      <c r="D173" s="163" t="s">
        <v>147</v>
      </c>
      <c r="E173" s="193">
        <v>338314</v>
      </c>
      <c r="F173" s="193">
        <v>337780</v>
      </c>
      <c r="G173" s="159">
        <v>0</v>
      </c>
      <c r="H173" s="194">
        <f aca="true" t="shared" si="19" ref="H173:H186">SUM(F173+G173)</f>
        <v>337780</v>
      </c>
      <c r="I173" s="159"/>
      <c r="J173" s="267">
        <f aca="true" t="shared" si="20" ref="J173:J186">H173+I173</f>
        <v>337780</v>
      </c>
      <c r="K173" s="159"/>
      <c r="L173" s="194">
        <f aca="true" t="shared" si="21" ref="L173:L186">J173+K173</f>
        <v>337780</v>
      </c>
      <c r="M173" s="219"/>
      <c r="N173" s="219"/>
      <c r="O173" s="219"/>
      <c r="P173" s="225"/>
      <c r="Q173" s="227"/>
      <c r="R173" s="227"/>
      <c r="S173" s="83"/>
      <c r="T173" s="228"/>
      <c r="U173" s="83"/>
      <c r="V173" s="228"/>
      <c r="W173" s="83"/>
      <c r="X173" s="228"/>
      <c r="Y173" s="226"/>
    </row>
    <row r="174" spans="1:25" ht="12.75" hidden="1">
      <c r="A174" s="166"/>
      <c r="B174" s="244"/>
      <c r="C174" s="166">
        <v>4040</v>
      </c>
      <c r="D174" s="163" t="s">
        <v>148</v>
      </c>
      <c r="E174" s="193">
        <v>26098</v>
      </c>
      <c r="F174" s="193">
        <v>28756</v>
      </c>
      <c r="G174" s="159">
        <v>0</v>
      </c>
      <c r="H174" s="194">
        <f t="shared" si="19"/>
        <v>28756</v>
      </c>
      <c r="I174" s="159"/>
      <c r="J174" s="267">
        <f t="shared" si="20"/>
        <v>28756</v>
      </c>
      <c r="K174" s="159"/>
      <c r="L174" s="194">
        <f t="shared" si="21"/>
        <v>28756</v>
      </c>
      <c r="M174" s="219"/>
      <c r="N174" s="219"/>
      <c r="O174" s="219"/>
      <c r="P174" s="225"/>
      <c r="Q174" s="227"/>
      <c r="R174" s="227"/>
      <c r="S174" s="83"/>
      <c r="T174" s="228"/>
      <c r="U174" s="83"/>
      <c r="V174" s="228"/>
      <c r="W174" s="83"/>
      <c r="X174" s="228"/>
      <c r="Y174" s="226"/>
    </row>
    <row r="175" spans="1:25" ht="12.75" hidden="1">
      <c r="A175" s="166"/>
      <c r="B175" s="244"/>
      <c r="C175" s="166">
        <v>4110</v>
      </c>
      <c r="D175" s="163" t="s">
        <v>142</v>
      </c>
      <c r="E175" s="193">
        <v>70994</v>
      </c>
      <c r="F175" s="193">
        <v>71354</v>
      </c>
      <c r="G175" s="159">
        <v>0</v>
      </c>
      <c r="H175" s="194">
        <f t="shared" si="19"/>
        <v>71354</v>
      </c>
      <c r="I175" s="159"/>
      <c r="J175" s="267">
        <f t="shared" si="20"/>
        <v>71354</v>
      </c>
      <c r="K175" s="159"/>
      <c r="L175" s="194">
        <f t="shared" si="21"/>
        <v>71354</v>
      </c>
      <c r="M175" s="219"/>
      <c r="N175" s="219"/>
      <c r="O175" s="219"/>
      <c r="P175" s="225"/>
      <c r="Q175" s="227"/>
      <c r="R175" s="227"/>
      <c r="S175" s="83"/>
      <c r="T175" s="228"/>
      <c r="U175" s="83"/>
      <c r="V175" s="228"/>
      <c r="W175" s="83"/>
      <c r="X175" s="228"/>
      <c r="Y175" s="226"/>
    </row>
    <row r="176" spans="1:25" ht="12.75" hidden="1">
      <c r="A176" s="166"/>
      <c r="B176" s="244"/>
      <c r="C176" s="166">
        <v>4120</v>
      </c>
      <c r="D176" s="163" t="s">
        <v>143</v>
      </c>
      <c r="E176" s="193">
        <v>9668</v>
      </c>
      <c r="F176" s="193">
        <v>9717</v>
      </c>
      <c r="G176" s="159">
        <v>0</v>
      </c>
      <c r="H176" s="194">
        <f t="shared" si="19"/>
        <v>9717</v>
      </c>
      <c r="I176" s="159"/>
      <c r="J176" s="267">
        <f t="shared" si="20"/>
        <v>9717</v>
      </c>
      <c r="K176" s="159"/>
      <c r="L176" s="194">
        <f t="shared" si="21"/>
        <v>9717</v>
      </c>
      <c r="M176" s="219"/>
      <c r="N176" s="219"/>
      <c r="O176" s="219"/>
      <c r="P176" s="225"/>
      <c r="Q176" s="227"/>
      <c r="R176" s="227"/>
      <c r="S176" s="83"/>
      <c r="T176" s="228"/>
      <c r="U176" s="83"/>
      <c r="V176" s="228"/>
      <c r="W176" s="83"/>
      <c r="X176" s="228"/>
      <c r="Y176" s="226"/>
    </row>
    <row r="177" spans="1:25" ht="12.75" hidden="1">
      <c r="A177" s="166"/>
      <c r="B177" s="244"/>
      <c r="C177" s="166" t="s">
        <v>173</v>
      </c>
      <c r="D177" s="163" t="s">
        <v>174</v>
      </c>
      <c r="E177" s="193">
        <v>8700</v>
      </c>
      <c r="F177" s="193">
        <v>9000</v>
      </c>
      <c r="G177" s="159">
        <v>0</v>
      </c>
      <c r="H177" s="194">
        <f t="shared" si="19"/>
        <v>9000</v>
      </c>
      <c r="I177" s="159"/>
      <c r="J177" s="267">
        <f t="shared" si="20"/>
        <v>9000</v>
      </c>
      <c r="K177" s="159"/>
      <c r="L177" s="194">
        <f t="shared" si="21"/>
        <v>9000</v>
      </c>
      <c r="M177" s="219"/>
      <c r="N177" s="219"/>
      <c r="O177" s="219"/>
      <c r="P177" s="225"/>
      <c r="Q177" s="227"/>
      <c r="R177" s="227"/>
      <c r="S177" s="83"/>
      <c r="T177" s="228"/>
      <c r="U177" s="83"/>
      <c r="V177" s="228"/>
      <c r="W177" s="83"/>
      <c r="X177" s="228"/>
      <c r="Y177" s="226"/>
    </row>
    <row r="178" spans="1:25" ht="12.75" hidden="1">
      <c r="A178" s="166"/>
      <c r="B178" s="244"/>
      <c r="C178" s="166">
        <v>4210</v>
      </c>
      <c r="D178" s="163" t="s">
        <v>132</v>
      </c>
      <c r="E178" s="193">
        <v>24100</v>
      </c>
      <c r="F178" s="193">
        <v>12463</v>
      </c>
      <c r="G178" s="159">
        <v>0</v>
      </c>
      <c r="H178" s="194">
        <f t="shared" si="19"/>
        <v>12463</v>
      </c>
      <c r="I178" s="159"/>
      <c r="J178" s="267">
        <f t="shared" si="20"/>
        <v>12463</v>
      </c>
      <c r="K178" s="159"/>
      <c r="L178" s="194">
        <f t="shared" si="21"/>
        <v>12463</v>
      </c>
      <c r="M178" s="219"/>
      <c r="N178" s="219"/>
      <c r="O178" s="219"/>
      <c r="P178" s="225"/>
      <c r="Q178" s="227"/>
      <c r="R178" s="227"/>
      <c r="S178" s="83"/>
      <c r="T178" s="228"/>
      <c r="U178" s="83"/>
      <c r="V178" s="228"/>
      <c r="W178" s="83"/>
      <c r="X178" s="228"/>
      <c r="Y178" s="226"/>
    </row>
    <row r="179" spans="1:25" ht="12.75" hidden="1">
      <c r="A179" s="166"/>
      <c r="B179" s="244"/>
      <c r="C179" s="166" t="s">
        <v>180</v>
      </c>
      <c r="D179" s="163" t="s">
        <v>181</v>
      </c>
      <c r="E179" s="193">
        <v>35258</v>
      </c>
      <c r="F179" s="193">
        <v>59740</v>
      </c>
      <c r="G179" s="159">
        <v>0</v>
      </c>
      <c r="H179" s="194">
        <f t="shared" si="19"/>
        <v>59740</v>
      </c>
      <c r="I179" s="159"/>
      <c r="J179" s="267">
        <f t="shared" si="20"/>
        <v>59740</v>
      </c>
      <c r="K179" s="159"/>
      <c r="L179" s="194">
        <f t="shared" si="21"/>
        <v>59740</v>
      </c>
      <c r="M179" s="219"/>
      <c r="N179" s="219"/>
      <c r="O179" s="219"/>
      <c r="P179" s="225"/>
      <c r="Q179" s="227"/>
      <c r="R179" s="227"/>
      <c r="S179" s="83"/>
      <c r="T179" s="228"/>
      <c r="U179" s="83"/>
      <c r="V179" s="228"/>
      <c r="W179" s="83"/>
      <c r="X179" s="228"/>
      <c r="Y179" s="226"/>
    </row>
    <row r="180" spans="1:25" ht="12.75" hidden="1">
      <c r="A180" s="166"/>
      <c r="B180" s="244"/>
      <c r="C180" s="166">
        <v>4260</v>
      </c>
      <c r="D180" s="163" t="s">
        <v>154</v>
      </c>
      <c r="E180" s="193">
        <v>17840</v>
      </c>
      <c r="F180" s="193">
        <v>18730</v>
      </c>
      <c r="G180" s="159">
        <v>0</v>
      </c>
      <c r="H180" s="194">
        <f t="shared" si="19"/>
        <v>18730</v>
      </c>
      <c r="I180" s="159"/>
      <c r="J180" s="267">
        <f t="shared" si="20"/>
        <v>18730</v>
      </c>
      <c r="K180" s="159"/>
      <c r="L180" s="194">
        <f t="shared" si="21"/>
        <v>18730</v>
      </c>
      <c r="M180" s="219"/>
      <c r="N180" s="219"/>
      <c r="O180" s="219"/>
      <c r="P180" s="225"/>
      <c r="Q180" s="227"/>
      <c r="R180" s="227"/>
      <c r="S180" s="83"/>
      <c r="T180" s="228"/>
      <c r="U180" s="83"/>
      <c r="V180" s="228"/>
      <c r="W180" s="83"/>
      <c r="X180" s="228"/>
      <c r="Y180" s="226"/>
    </row>
    <row r="181" spans="1:25" ht="12.75" hidden="1">
      <c r="A181" s="166"/>
      <c r="B181" s="244"/>
      <c r="C181" s="166">
        <v>4270</v>
      </c>
      <c r="D181" s="163" t="s">
        <v>133</v>
      </c>
      <c r="E181" s="193">
        <v>13600</v>
      </c>
      <c r="F181" s="193">
        <v>6283</v>
      </c>
      <c r="G181" s="159">
        <v>0</v>
      </c>
      <c r="H181" s="194">
        <f t="shared" si="19"/>
        <v>6283</v>
      </c>
      <c r="I181" s="159"/>
      <c r="J181" s="267">
        <f t="shared" si="20"/>
        <v>6283</v>
      </c>
      <c r="K181" s="159"/>
      <c r="L181" s="194">
        <f t="shared" si="21"/>
        <v>6283</v>
      </c>
      <c r="M181" s="219"/>
      <c r="N181" s="219"/>
      <c r="O181" s="219"/>
      <c r="P181" s="225"/>
      <c r="Q181" s="227"/>
      <c r="R181" s="227"/>
      <c r="S181" s="83"/>
      <c r="T181" s="228"/>
      <c r="U181" s="83"/>
      <c r="V181" s="228"/>
      <c r="W181" s="83"/>
      <c r="X181" s="228"/>
      <c r="Y181" s="226"/>
    </row>
    <row r="182" spans="1:25" ht="12.75" hidden="1">
      <c r="A182" s="166"/>
      <c r="B182" s="244"/>
      <c r="C182" s="166">
        <v>4280</v>
      </c>
      <c r="D182" s="163" t="s">
        <v>177</v>
      </c>
      <c r="E182" s="193">
        <v>1094</v>
      </c>
      <c r="F182" s="193">
        <v>1127</v>
      </c>
      <c r="G182" s="159">
        <v>0</v>
      </c>
      <c r="H182" s="194">
        <f t="shared" si="19"/>
        <v>1127</v>
      </c>
      <c r="I182" s="159"/>
      <c r="J182" s="267">
        <f t="shared" si="20"/>
        <v>1127</v>
      </c>
      <c r="K182" s="159"/>
      <c r="L182" s="194">
        <f t="shared" si="21"/>
        <v>1127</v>
      </c>
      <c r="M182" s="219"/>
      <c r="N182" s="219"/>
      <c r="O182" s="219"/>
      <c r="P182" s="225"/>
      <c r="Q182" s="227"/>
      <c r="R182" s="227"/>
      <c r="S182" s="83"/>
      <c r="T182" s="228"/>
      <c r="U182" s="83"/>
      <c r="V182" s="228"/>
      <c r="W182" s="83"/>
      <c r="X182" s="228"/>
      <c r="Y182" s="226"/>
    </row>
    <row r="183" spans="1:25" ht="12.75" hidden="1">
      <c r="A183" s="166"/>
      <c r="B183" s="244"/>
      <c r="C183" s="166">
        <v>4300</v>
      </c>
      <c r="D183" s="163" t="s">
        <v>127</v>
      </c>
      <c r="E183" s="193">
        <v>16200</v>
      </c>
      <c r="F183" s="193">
        <v>9850</v>
      </c>
      <c r="G183" s="159">
        <v>0</v>
      </c>
      <c r="H183" s="194">
        <f t="shared" si="19"/>
        <v>9850</v>
      </c>
      <c r="I183" s="159"/>
      <c r="J183" s="267">
        <f t="shared" si="20"/>
        <v>9850</v>
      </c>
      <c r="K183" s="159"/>
      <c r="L183" s="194">
        <f t="shared" si="21"/>
        <v>9850</v>
      </c>
      <c r="M183" s="219"/>
      <c r="N183" s="219"/>
      <c r="O183" s="219"/>
      <c r="P183" s="225"/>
      <c r="Q183" s="227"/>
      <c r="R183" s="227"/>
      <c r="S183" s="83"/>
      <c r="T183" s="228"/>
      <c r="U183" s="83"/>
      <c r="V183" s="228"/>
      <c r="W183" s="83"/>
      <c r="X183" s="228"/>
      <c r="Y183" s="226"/>
    </row>
    <row r="184" spans="1:25" ht="12.75" hidden="1">
      <c r="A184" s="166"/>
      <c r="B184" s="244"/>
      <c r="C184" s="166">
        <v>4410</v>
      </c>
      <c r="D184" s="163" t="s">
        <v>149</v>
      </c>
      <c r="E184" s="193">
        <v>760</v>
      </c>
      <c r="F184" s="193">
        <v>783</v>
      </c>
      <c r="G184" s="159">
        <v>0</v>
      </c>
      <c r="H184" s="194">
        <f t="shared" si="19"/>
        <v>783</v>
      </c>
      <c r="I184" s="159"/>
      <c r="J184" s="267">
        <f t="shared" si="20"/>
        <v>783</v>
      </c>
      <c r="K184" s="159"/>
      <c r="L184" s="194">
        <f t="shared" si="21"/>
        <v>783</v>
      </c>
      <c r="M184" s="219"/>
      <c r="N184" s="219"/>
      <c r="O184" s="219"/>
      <c r="P184" s="225"/>
      <c r="Q184" s="227"/>
      <c r="R184" s="227"/>
      <c r="S184" s="83"/>
      <c r="T184" s="228"/>
      <c r="U184" s="83"/>
      <c r="V184" s="228"/>
      <c r="W184" s="83"/>
      <c r="X184" s="228"/>
      <c r="Y184" s="226"/>
    </row>
    <row r="185" spans="1:25" ht="12.75" hidden="1">
      <c r="A185" s="166"/>
      <c r="B185" s="244"/>
      <c r="C185" s="166">
        <v>4430</v>
      </c>
      <c r="D185" s="163" t="s">
        <v>144</v>
      </c>
      <c r="E185" s="193">
        <v>931</v>
      </c>
      <c r="F185" s="193">
        <v>959</v>
      </c>
      <c r="G185" s="159">
        <v>0</v>
      </c>
      <c r="H185" s="194">
        <f t="shared" si="19"/>
        <v>959</v>
      </c>
      <c r="I185" s="159"/>
      <c r="J185" s="267">
        <f t="shared" si="20"/>
        <v>959</v>
      </c>
      <c r="K185" s="159"/>
      <c r="L185" s="194">
        <f t="shared" si="21"/>
        <v>959</v>
      </c>
      <c r="M185" s="219"/>
      <c r="N185" s="219"/>
      <c r="O185" s="219"/>
      <c r="P185" s="225"/>
      <c r="Q185" s="227"/>
      <c r="R185" s="227"/>
      <c r="S185" s="83"/>
      <c r="T185" s="228"/>
      <c r="U185" s="83"/>
      <c r="V185" s="228"/>
      <c r="W185" s="83"/>
      <c r="X185" s="228"/>
      <c r="Y185" s="226"/>
    </row>
    <row r="186" spans="1:25" ht="24" hidden="1">
      <c r="A186" s="166"/>
      <c r="B186" s="244"/>
      <c r="C186" s="166">
        <v>4440</v>
      </c>
      <c r="D186" s="167" t="s">
        <v>150</v>
      </c>
      <c r="E186" s="198">
        <v>20270</v>
      </c>
      <c r="F186" s="198">
        <v>21034</v>
      </c>
      <c r="G186" s="159">
        <v>0</v>
      </c>
      <c r="H186" s="194">
        <f t="shared" si="19"/>
        <v>21034</v>
      </c>
      <c r="I186" s="159"/>
      <c r="J186" s="267">
        <f t="shared" si="20"/>
        <v>21034</v>
      </c>
      <c r="K186" s="159"/>
      <c r="L186" s="194">
        <f t="shared" si="21"/>
        <v>21034</v>
      </c>
      <c r="M186" s="219"/>
      <c r="N186" s="219"/>
      <c r="O186" s="219"/>
      <c r="P186" s="286"/>
      <c r="Q186" s="292"/>
      <c r="R186" s="292"/>
      <c r="S186" s="83"/>
      <c r="T186" s="228"/>
      <c r="U186" s="83"/>
      <c r="V186" s="228"/>
      <c r="W186" s="83"/>
      <c r="X186" s="228"/>
      <c r="Y186" s="226"/>
    </row>
    <row r="187" spans="1:25" ht="12.75" hidden="1">
      <c r="A187" s="166"/>
      <c r="B187" s="244">
        <v>80110</v>
      </c>
      <c r="C187" s="166"/>
      <c r="D187" s="163" t="s">
        <v>182</v>
      </c>
      <c r="E187" s="193">
        <f aca="true" t="shared" si="22" ref="E187:L187">SUM(E188:E203)</f>
        <v>861816</v>
      </c>
      <c r="F187" s="193">
        <f t="shared" si="22"/>
        <v>952175</v>
      </c>
      <c r="G187" s="193">
        <f t="shared" si="22"/>
        <v>0</v>
      </c>
      <c r="H187" s="193">
        <f t="shared" si="22"/>
        <v>952175</v>
      </c>
      <c r="I187" s="193">
        <f t="shared" si="22"/>
        <v>0</v>
      </c>
      <c r="J187" s="271">
        <f t="shared" si="22"/>
        <v>952175</v>
      </c>
      <c r="K187" s="193">
        <f t="shared" si="22"/>
        <v>0</v>
      </c>
      <c r="L187" s="193">
        <f t="shared" si="22"/>
        <v>952175</v>
      </c>
      <c r="M187" s="219"/>
      <c r="N187" s="219"/>
      <c r="O187" s="219"/>
      <c r="P187" s="225"/>
      <c r="Q187" s="227"/>
      <c r="R187" s="227"/>
      <c r="S187" s="227"/>
      <c r="T187" s="227"/>
      <c r="U187" s="227"/>
      <c r="V187" s="227"/>
      <c r="W187" s="227"/>
      <c r="X187" s="227"/>
      <c r="Y187" s="226"/>
    </row>
    <row r="188" spans="1:25" ht="12.75" hidden="1">
      <c r="A188" s="166"/>
      <c r="B188" s="244"/>
      <c r="C188" s="166">
        <v>3020</v>
      </c>
      <c r="D188" s="163" t="s">
        <v>153</v>
      </c>
      <c r="E188" s="195">
        <v>50980</v>
      </c>
      <c r="F188" s="195">
        <v>52089</v>
      </c>
      <c r="G188" s="159">
        <v>0</v>
      </c>
      <c r="H188" s="194">
        <f>SUM(F188+G188)</f>
        <v>52089</v>
      </c>
      <c r="I188" s="159"/>
      <c r="J188" s="267">
        <f>H188+I188</f>
        <v>52089</v>
      </c>
      <c r="K188" s="159"/>
      <c r="L188" s="194">
        <f>J188+K188</f>
        <v>52089</v>
      </c>
      <c r="M188" s="219"/>
      <c r="N188" s="219"/>
      <c r="O188" s="219"/>
      <c r="P188" s="225"/>
      <c r="Q188" s="287"/>
      <c r="R188" s="287"/>
      <c r="S188" s="83"/>
      <c r="T188" s="228"/>
      <c r="U188" s="83"/>
      <c r="V188" s="228"/>
      <c r="W188" s="83"/>
      <c r="X188" s="228"/>
      <c r="Y188" s="226"/>
    </row>
    <row r="189" spans="1:25" ht="12.75" hidden="1">
      <c r="A189" s="166"/>
      <c r="B189" s="244"/>
      <c r="C189" s="166">
        <v>4010</v>
      </c>
      <c r="D189" s="163" t="s">
        <v>147</v>
      </c>
      <c r="E189" s="202">
        <v>518409</v>
      </c>
      <c r="F189" s="202">
        <v>586228</v>
      </c>
      <c r="G189" s="159">
        <v>0</v>
      </c>
      <c r="H189" s="194">
        <f aca="true" t="shared" si="23" ref="H189:H199">SUM(F189+G189)</f>
        <v>586228</v>
      </c>
      <c r="I189" s="159"/>
      <c r="J189" s="267">
        <f aca="true" t="shared" si="24" ref="J189:J203">H189+I189</f>
        <v>586228</v>
      </c>
      <c r="K189" s="159"/>
      <c r="L189" s="194">
        <f aca="true" t="shared" si="25" ref="L189:L203">J189+K189</f>
        <v>586228</v>
      </c>
      <c r="M189" s="219"/>
      <c r="N189" s="219"/>
      <c r="O189" s="219"/>
      <c r="P189" s="225"/>
      <c r="Q189" s="297"/>
      <c r="R189" s="297"/>
      <c r="S189" s="83"/>
      <c r="T189" s="228"/>
      <c r="U189" s="83"/>
      <c r="V189" s="228"/>
      <c r="W189" s="83"/>
      <c r="X189" s="228"/>
      <c r="Y189" s="226"/>
    </row>
    <row r="190" spans="1:25" ht="12.75" hidden="1">
      <c r="A190" s="166"/>
      <c r="B190" s="244"/>
      <c r="C190" s="166">
        <v>4040</v>
      </c>
      <c r="D190" s="163" t="s">
        <v>148</v>
      </c>
      <c r="E190" s="202">
        <v>42239</v>
      </c>
      <c r="F190" s="202">
        <v>44065</v>
      </c>
      <c r="G190" s="159">
        <v>0</v>
      </c>
      <c r="H190" s="194">
        <f t="shared" si="23"/>
        <v>44065</v>
      </c>
      <c r="I190" s="159"/>
      <c r="J190" s="267">
        <f t="shared" si="24"/>
        <v>44065</v>
      </c>
      <c r="K190" s="159"/>
      <c r="L190" s="194">
        <f t="shared" si="25"/>
        <v>44065</v>
      </c>
      <c r="M190" s="219"/>
      <c r="N190" s="219"/>
      <c r="O190" s="219"/>
      <c r="P190" s="225"/>
      <c r="Q190" s="297"/>
      <c r="R190" s="297"/>
      <c r="S190" s="83"/>
      <c r="T190" s="228"/>
      <c r="U190" s="83"/>
      <c r="V190" s="228"/>
      <c r="W190" s="83"/>
      <c r="X190" s="228"/>
      <c r="Y190" s="226"/>
    </row>
    <row r="191" spans="1:25" ht="12.75" hidden="1">
      <c r="A191" s="166"/>
      <c r="B191" s="244"/>
      <c r="C191" s="166">
        <v>4110</v>
      </c>
      <c r="D191" s="163" t="s">
        <v>142</v>
      </c>
      <c r="E191" s="202">
        <v>110460</v>
      </c>
      <c r="F191" s="202">
        <v>122168</v>
      </c>
      <c r="G191" s="159">
        <v>0</v>
      </c>
      <c r="H191" s="194">
        <f t="shared" si="23"/>
        <v>122168</v>
      </c>
      <c r="I191" s="159"/>
      <c r="J191" s="267">
        <f t="shared" si="24"/>
        <v>122168</v>
      </c>
      <c r="K191" s="159"/>
      <c r="L191" s="194">
        <f t="shared" si="25"/>
        <v>122168</v>
      </c>
      <c r="M191" s="219"/>
      <c r="N191" s="219"/>
      <c r="O191" s="219"/>
      <c r="P191" s="225"/>
      <c r="Q191" s="297"/>
      <c r="R191" s="297"/>
      <c r="S191" s="83"/>
      <c r="T191" s="228"/>
      <c r="U191" s="83"/>
      <c r="V191" s="228"/>
      <c r="W191" s="83"/>
      <c r="X191" s="228"/>
      <c r="Y191" s="226"/>
    </row>
    <row r="192" spans="1:25" ht="12.75" hidden="1">
      <c r="A192" s="166"/>
      <c r="B192" s="244"/>
      <c r="C192" s="166">
        <v>4120</v>
      </c>
      <c r="D192" s="163" t="s">
        <v>143</v>
      </c>
      <c r="E192" s="202">
        <v>16840</v>
      </c>
      <c r="F192" s="202">
        <v>16637</v>
      </c>
      <c r="G192" s="159">
        <v>0</v>
      </c>
      <c r="H192" s="194">
        <f t="shared" si="23"/>
        <v>16637</v>
      </c>
      <c r="I192" s="159"/>
      <c r="J192" s="267">
        <f t="shared" si="24"/>
        <v>16637</v>
      </c>
      <c r="K192" s="159"/>
      <c r="L192" s="194">
        <f t="shared" si="25"/>
        <v>16637</v>
      </c>
      <c r="M192" s="219"/>
      <c r="N192" s="219"/>
      <c r="O192" s="219"/>
      <c r="P192" s="225"/>
      <c r="Q192" s="297"/>
      <c r="R192" s="297"/>
      <c r="S192" s="83"/>
      <c r="T192" s="228"/>
      <c r="U192" s="83"/>
      <c r="V192" s="228"/>
      <c r="W192" s="83"/>
      <c r="X192" s="228"/>
      <c r="Y192" s="226"/>
    </row>
    <row r="193" spans="1:25" ht="24" hidden="1">
      <c r="A193" s="166"/>
      <c r="B193" s="244"/>
      <c r="C193" s="166" t="s">
        <v>183</v>
      </c>
      <c r="D193" s="163" t="s">
        <v>175</v>
      </c>
      <c r="E193" s="206">
        <v>2990</v>
      </c>
      <c r="F193" s="206">
        <v>3395</v>
      </c>
      <c r="G193" s="159">
        <v>0</v>
      </c>
      <c r="H193" s="194">
        <f t="shared" si="23"/>
        <v>3395</v>
      </c>
      <c r="I193" s="159"/>
      <c r="J193" s="267">
        <f t="shared" si="24"/>
        <v>3395</v>
      </c>
      <c r="K193" s="159"/>
      <c r="L193" s="194">
        <f t="shared" si="25"/>
        <v>3395</v>
      </c>
      <c r="M193" s="219"/>
      <c r="N193" s="219"/>
      <c r="O193" s="219"/>
      <c r="P193" s="225"/>
      <c r="Q193" s="301"/>
      <c r="R193" s="301"/>
      <c r="S193" s="83"/>
      <c r="T193" s="228"/>
      <c r="U193" s="83"/>
      <c r="V193" s="228"/>
      <c r="W193" s="83"/>
      <c r="X193" s="228"/>
      <c r="Y193" s="226"/>
    </row>
    <row r="194" spans="1:25" ht="12.75" hidden="1">
      <c r="A194" s="166"/>
      <c r="B194" s="244"/>
      <c r="C194" s="166">
        <v>4210</v>
      </c>
      <c r="D194" s="163" t="s">
        <v>132</v>
      </c>
      <c r="E194" s="202">
        <v>19020</v>
      </c>
      <c r="F194" s="202">
        <v>19591</v>
      </c>
      <c r="G194" s="159">
        <v>0</v>
      </c>
      <c r="H194" s="194">
        <f t="shared" si="23"/>
        <v>19591</v>
      </c>
      <c r="I194" s="159"/>
      <c r="J194" s="267">
        <f t="shared" si="24"/>
        <v>19591</v>
      </c>
      <c r="K194" s="159"/>
      <c r="L194" s="194">
        <f t="shared" si="25"/>
        <v>19591</v>
      </c>
      <c r="M194" s="219"/>
      <c r="N194" s="219"/>
      <c r="O194" s="219"/>
      <c r="P194" s="225"/>
      <c r="Q194" s="297"/>
      <c r="R194" s="297"/>
      <c r="S194" s="83"/>
      <c r="T194" s="228"/>
      <c r="U194" s="83"/>
      <c r="V194" s="228"/>
      <c r="W194" s="83"/>
      <c r="X194" s="228"/>
      <c r="Y194" s="226"/>
    </row>
    <row r="195" spans="1:25" ht="24" hidden="1">
      <c r="A195" s="166"/>
      <c r="B195" s="244"/>
      <c r="C195" s="166">
        <v>4240</v>
      </c>
      <c r="D195" s="167" t="s">
        <v>176</v>
      </c>
      <c r="E195" s="207">
        <v>2949</v>
      </c>
      <c r="F195" s="207">
        <v>3038</v>
      </c>
      <c r="G195" s="159">
        <v>0</v>
      </c>
      <c r="H195" s="194">
        <f t="shared" si="23"/>
        <v>3038</v>
      </c>
      <c r="I195" s="159"/>
      <c r="J195" s="267">
        <f t="shared" si="24"/>
        <v>3038</v>
      </c>
      <c r="K195" s="159"/>
      <c r="L195" s="194">
        <f t="shared" si="25"/>
        <v>3038</v>
      </c>
      <c r="M195" s="219"/>
      <c r="N195" s="219"/>
      <c r="O195" s="219"/>
      <c r="P195" s="286"/>
      <c r="Q195" s="302"/>
      <c r="R195" s="302"/>
      <c r="S195" s="83"/>
      <c r="T195" s="228"/>
      <c r="U195" s="83"/>
      <c r="V195" s="228"/>
      <c r="W195" s="83"/>
      <c r="X195" s="228"/>
      <c r="Y195" s="226"/>
    </row>
    <row r="196" spans="1:25" ht="12.75" hidden="1">
      <c r="A196" s="166"/>
      <c r="B196" s="244"/>
      <c r="C196" s="166">
        <v>4260</v>
      </c>
      <c r="D196" s="163" t="s">
        <v>154</v>
      </c>
      <c r="E196" s="202">
        <v>33447</v>
      </c>
      <c r="F196" s="202">
        <v>34451</v>
      </c>
      <c r="G196" s="159">
        <v>0</v>
      </c>
      <c r="H196" s="194">
        <f t="shared" si="23"/>
        <v>34451</v>
      </c>
      <c r="I196" s="159"/>
      <c r="J196" s="267">
        <f t="shared" si="24"/>
        <v>34451</v>
      </c>
      <c r="K196" s="159"/>
      <c r="L196" s="194">
        <f t="shared" si="25"/>
        <v>34451</v>
      </c>
      <c r="M196" s="219"/>
      <c r="N196" s="219"/>
      <c r="O196" s="219"/>
      <c r="P196" s="225"/>
      <c r="Q196" s="297"/>
      <c r="R196" s="297"/>
      <c r="S196" s="83"/>
      <c r="T196" s="228"/>
      <c r="U196" s="83"/>
      <c r="V196" s="228"/>
      <c r="W196" s="83"/>
      <c r="X196" s="228"/>
      <c r="Y196" s="226"/>
    </row>
    <row r="197" spans="1:25" ht="12.75" hidden="1">
      <c r="A197" s="166"/>
      <c r="B197" s="244"/>
      <c r="C197" s="166">
        <v>4270</v>
      </c>
      <c r="D197" s="163" t="s">
        <v>133</v>
      </c>
      <c r="E197" s="202">
        <v>5540</v>
      </c>
      <c r="F197" s="202">
        <v>5707</v>
      </c>
      <c r="G197" s="159">
        <v>0</v>
      </c>
      <c r="H197" s="194">
        <f t="shared" si="23"/>
        <v>5707</v>
      </c>
      <c r="I197" s="159"/>
      <c r="J197" s="267">
        <f t="shared" si="24"/>
        <v>5707</v>
      </c>
      <c r="K197" s="159"/>
      <c r="L197" s="194">
        <f t="shared" si="25"/>
        <v>5707</v>
      </c>
      <c r="M197" s="219"/>
      <c r="N197" s="219"/>
      <c r="O197" s="219"/>
      <c r="P197" s="225"/>
      <c r="Q197" s="297"/>
      <c r="R197" s="297"/>
      <c r="S197" s="83"/>
      <c r="T197" s="228"/>
      <c r="U197" s="83"/>
      <c r="V197" s="228"/>
      <c r="W197" s="83"/>
      <c r="X197" s="228"/>
      <c r="Y197" s="226"/>
    </row>
    <row r="198" spans="1:25" ht="12.75" hidden="1">
      <c r="A198" s="166"/>
      <c r="B198" s="244"/>
      <c r="C198" s="166">
        <v>4280</v>
      </c>
      <c r="D198" s="163" t="s">
        <v>177</v>
      </c>
      <c r="E198" s="202">
        <v>1345</v>
      </c>
      <c r="F198" s="202">
        <v>1385</v>
      </c>
      <c r="G198" s="159">
        <v>0</v>
      </c>
      <c r="H198" s="194">
        <f t="shared" si="23"/>
        <v>1385</v>
      </c>
      <c r="I198" s="159"/>
      <c r="J198" s="267">
        <f t="shared" si="24"/>
        <v>1385</v>
      </c>
      <c r="K198" s="159"/>
      <c r="L198" s="194">
        <f t="shared" si="25"/>
        <v>1385</v>
      </c>
      <c r="M198" s="219"/>
      <c r="N198" s="219"/>
      <c r="O198" s="219"/>
      <c r="P198" s="225"/>
      <c r="Q198" s="297"/>
      <c r="R198" s="297"/>
      <c r="S198" s="83"/>
      <c r="T198" s="228"/>
      <c r="U198" s="83"/>
      <c r="V198" s="228"/>
      <c r="W198" s="83"/>
      <c r="X198" s="228"/>
      <c r="Y198" s="226"/>
    </row>
    <row r="199" spans="1:25" ht="12.75" hidden="1">
      <c r="A199" s="160"/>
      <c r="B199" s="244"/>
      <c r="C199" s="166">
        <v>4300</v>
      </c>
      <c r="D199" s="163" t="s">
        <v>127</v>
      </c>
      <c r="E199" s="202">
        <v>21750</v>
      </c>
      <c r="F199" s="202">
        <v>22387</v>
      </c>
      <c r="G199" s="159">
        <v>0</v>
      </c>
      <c r="H199" s="194">
        <f t="shared" si="23"/>
        <v>22387</v>
      </c>
      <c r="I199" s="159">
        <v>-1300</v>
      </c>
      <c r="J199" s="267">
        <f t="shared" si="24"/>
        <v>21087</v>
      </c>
      <c r="K199" s="159"/>
      <c r="L199" s="194">
        <f t="shared" si="25"/>
        <v>21087</v>
      </c>
      <c r="M199" s="50"/>
      <c r="N199" s="219"/>
      <c r="O199" s="219"/>
      <c r="P199" s="225"/>
      <c r="Q199" s="297"/>
      <c r="R199" s="297"/>
      <c r="S199" s="83"/>
      <c r="T199" s="228"/>
      <c r="U199" s="83"/>
      <c r="V199" s="228"/>
      <c r="W199" s="83"/>
      <c r="X199" s="228"/>
      <c r="Y199" s="226"/>
    </row>
    <row r="200" spans="1:25" ht="12.75" hidden="1">
      <c r="A200" s="160"/>
      <c r="B200" s="244"/>
      <c r="C200" s="166" t="s">
        <v>311</v>
      </c>
      <c r="D200" s="163" t="s">
        <v>312</v>
      </c>
      <c r="E200" s="202"/>
      <c r="F200" s="202"/>
      <c r="G200" s="159"/>
      <c r="H200" s="194"/>
      <c r="I200" s="159">
        <v>1300</v>
      </c>
      <c r="J200" s="267">
        <f t="shared" si="24"/>
        <v>1300</v>
      </c>
      <c r="K200" s="159"/>
      <c r="L200" s="194">
        <f t="shared" si="25"/>
        <v>1300</v>
      </c>
      <c r="M200" s="50"/>
      <c r="N200" s="219"/>
      <c r="O200" s="219"/>
      <c r="P200" s="225"/>
      <c r="Q200" s="297"/>
      <c r="R200" s="297"/>
      <c r="S200" s="83"/>
      <c r="T200" s="228"/>
      <c r="U200" s="83"/>
      <c r="V200" s="228"/>
      <c r="W200" s="83"/>
      <c r="X200" s="228"/>
      <c r="Y200" s="226"/>
    </row>
    <row r="201" spans="1:25" ht="12.75" hidden="1">
      <c r="A201" s="166"/>
      <c r="B201" s="244"/>
      <c r="C201" s="166">
        <v>4410</v>
      </c>
      <c r="D201" s="163" t="s">
        <v>149</v>
      </c>
      <c r="E201" s="202">
        <v>1746</v>
      </c>
      <c r="F201" s="202">
        <v>1799</v>
      </c>
      <c r="G201" s="159">
        <v>0</v>
      </c>
      <c r="H201" s="194">
        <f aca="true" t="shared" si="26" ref="H201:H206">SUM(F201+G201)</f>
        <v>1799</v>
      </c>
      <c r="I201" s="159"/>
      <c r="J201" s="267">
        <f t="shared" si="24"/>
        <v>1799</v>
      </c>
      <c r="K201" s="159"/>
      <c r="L201" s="194">
        <f t="shared" si="25"/>
        <v>1799</v>
      </c>
      <c r="M201" s="219"/>
      <c r="N201" s="219"/>
      <c r="O201" s="219"/>
      <c r="P201" s="225"/>
      <c r="Q201" s="297"/>
      <c r="R201" s="297"/>
      <c r="S201" s="83"/>
      <c r="T201" s="228"/>
      <c r="U201" s="83"/>
      <c r="V201" s="228"/>
      <c r="W201" s="83"/>
      <c r="X201" s="228"/>
      <c r="Y201" s="226"/>
    </row>
    <row r="202" spans="1:25" ht="12.75" hidden="1">
      <c r="A202" s="166"/>
      <c r="B202" s="244"/>
      <c r="C202" s="166">
        <v>4430</v>
      </c>
      <c r="D202" s="163" t="s">
        <v>144</v>
      </c>
      <c r="E202" s="202">
        <v>1080</v>
      </c>
      <c r="F202" s="202">
        <v>1112</v>
      </c>
      <c r="G202" s="159">
        <v>0</v>
      </c>
      <c r="H202" s="194">
        <f t="shared" si="26"/>
        <v>1112</v>
      </c>
      <c r="I202" s="159"/>
      <c r="J202" s="267">
        <f t="shared" si="24"/>
        <v>1112</v>
      </c>
      <c r="K202" s="159"/>
      <c r="L202" s="194">
        <f t="shared" si="25"/>
        <v>1112</v>
      </c>
      <c r="M202" s="219"/>
      <c r="N202" s="219"/>
      <c r="O202" s="219"/>
      <c r="P202" s="225"/>
      <c r="Q202" s="297"/>
      <c r="R202" s="297"/>
      <c r="S202" s="83"/>
      <c r="T202" s="228"/>
      <c r="U202" s="83"/>
      <c r="V202" s="228"/>
      <c r="W202" s="83"/>
      <c r="X202" s="228"/>
      <c r="Y202" s="226"/>
    </row>
    <row r="203" spans="1:25" ht="24" hidden="1">
      <c r="A203" s="166"/>
      <c r="B203" s="244"/>
      <c r="C203" s="166">
        <v>4440</v>
      </c>
      <c r="D203" s="167" t="s">
        <v>150</v>
      </c>
      <c r="E203" s="207">
        <v>33021</v>
      </c>
      <c r="F203" s="207">
        <v>38123</v>
      </c>
      <c r="G203" s="159">
        <v>0</v>
      </c>
      <c r="H203" s="194">
        <f t="shared" si="26"/>
        <v>38123</v>
      </c>
      <c r="I203" s="159"/>
      <c r="J203" s="267">
        <f t="shared" si="24"/>
        <v>38123</v>
      </c>
      <c r="K203" s="159"/>
      <c r="L203" s="194">
        <f t="shared" si="25"/>
        <v>38123</v>
      </c>
      <c r="M203" s="219"/>
      <c r="N203" s="219"/>
      <c r="O203" s="219"/>
      <c r="P203" s="286"/>
      <c r="Q203" s="302"/>
      <c r="R203" s="302"/>
      <c r="S203" s="83"/>
      <c r="T203" s="228"/>
      <c r="U203" s="83"/>
      <c r="V203" s="228"/>
      <c r="W203" s="83"/>
      <c r="X203" s="228"/>
      <c r="Y203" s="226"/>
    </row>
    <row r="204" spans="1:25" ht="12.75" hidden="1">
      <c r="A204" s="166"/>
      <c r="B204" s="244" t="s">
        <v>184</v>
      </c>
      <c r="C204" s="166"/>
      <c r="D204" s="163" t="s">
        <v>102</v>
      </c>
      <c r="E204" s="202">
        <f>SUM(E206)</f>
        <v>266847</v>
      </c>
      <c r="F204" s="202">
        <f>SUM(F206)</f>
        <v>263375</v>
      </c>
      <c r="G204" s="159">
        <f>SUM(G205:G206)</f>
        <v>0</v>
      </c>
      <c r="H204" s="194">
        <f t="shared" si="26"/>
        <v>263375</v>
      </c>
      <c r="I204" s="194">
        <f>SUM(I205:I206)</f>
        <v>0</v>
      </c>
      <c r="J204" s="267">
        <f>SUM(H204+I204)</f>
        <v>263375</v>
      </c>
      <c r="K204" s="159"/>
      <c r="L204" s="194">
        <f aca="true" t="shared" si="27" ref="L204:L210">J204+K204</f>
        <v>263375</v>
      </c>
      <c r="M204" s="219"/>
      <c r="N204" s="219"/>
      <c r="O204" s="219"/>
      <c r="P204" s="225"/>
      <c r="Q204" s="297"/>
      <c r="R204" s="297"/>
      <c r="S204" s="83"/>
      <c r="T204" s="228"/>
      <c r="U204" s="228"/>
      <c r="V204" s="228"/>
      <c r="W204" s="83"/>
      <c r="X204" s="228"/>
      <c r="Y204" s="226"/>
    </row>
    <row r="205" spans="1:25" ht="12.75" hidden="1">
      <c r="A205" s="166"/>
      <c r="B205" s="244"/>
      <c r="C205" s="166" t="s">
        <v>191</v>
      </c>
      <c r="D205" s="163" t="s">
        <v>132</v>
      </c>
      <c r="E205" s="202"/>
      <c r="F205" s="202">
        <v>0</v>
      </c>
      <c r="G205" s="159">
        <v>4800</v>
      </c>
      <c r="H205" s="194">
        <f t="shared" si="26"/>
        <v>4800</v>
      </c>
      <c r="I205" s="159"/>
      <c r="J205" s="267">
        <f>H205+I205</f>
        <v>4800</v>
      </c>
      <c r="K205" s="159"/>
      <c r="L205" s="194">
        <f t="shared" si="27"/>
        <v>4800</v>
      </c>
      <c r="M205" s="219"/>
      <c r="N205" s="219"/>
      <c r="O205" s="219"/>
      <c r="P205" s="225"/>
      <c r="Q205" s="297"/>
      <c r="R205" s="297"/>
      <c r="S205" s="83"/>
      <c r="T205" s="228"/>
      <c r="U205" s="83"/>
      <c r="V205" s="228"/>
      <c r="W205" s="83"/>
      <c r="X205" s="228"/>
      <c r="Y205" s="226"/>
    </row>
    <row r="206" spans="1:25" ht="12.75" hidden="1">
      <c r="A206" s="166"/>
      <c r="B206" s="244"/>
      <c r="C206" s="166">
        <v>4300</v>
      </c>
      <c r="D206" s="163" t="s">
        <v>127</v>
      </c>
      <c r="E206" s="193">
        <v>266847</v>
      </c>
      <c r="F206" s="193">
        <v>263375</v>
      </c>
      <c r="G206" s="159">
        <v>-4800</v>
      </c>
      <c r="H206" s="194">
        <f t="shared" si="26"/>
        <v>258575</v>
      </c>
      <c r="I206" s="159"/>
      <c r="J206" s="267">
        <f aca="true" t="shared" si="28" ref="J206:J217">H206+I206</f>
        <v>258575</v>
      </c>
      <c r="K206" s="159"/>
      <c r="L206" s="194">
        <f t="shared" si="27"/>
        <v>258575</v>
      </c>
      <c r="M206" s="219"/>
      <c r="N206" s="219"/>
      <c r="O206" s="219"/>
      <c r="P206" s="225"/>
      <c r="Q206" s="227"/>
      <c r="R206" s="227"/>
      <c r="S206" s="83"/>
      <c r="T206" s="228"/>
      <c r="U206" s="83"/>
      <c r="V206" s="228"/>
      <c r="W206" s="83"/>
      <c r="X206" s="228"/>
      <c r="Y206" s="226"/>
    </row>
    <row r="207" spans="1:25" ht="12.75" hidden="1">
      <c r="A207" s="166"/>
      <c r="B207" s="244" t="s">
        <v>185</v>
      </c>
      <c r="C207" s="166"/>
      <c r="D207" s="163" t="s">
        <v>186</v>
      </c>
      <c r="E207" s="202">
        <f>SUM(E208)</f>
        <v>17281</v>
      </c>
      <c r="F207" s="202">
        <f>SUM(F208)</f>
        <v>18996</v>
      </c>
      <c r="G207" s="159"/>
      <c r="H207" s="194">
        <f>SUM(H208)</f>
        <v>18996</v>
      </c>
      <c r="I207" s="159"/>
      <c r="J207" s="267">
        <f t="shared" si="28"/>
        <v>18996</v>
      </c>
      <c r="K207" s="194">
        <f>K208</f>
        <v>0</v>
      </c>
      <c r="L207" s="194">
        <f t="shared" si="27"/>
        <v>18996</v>
      </c>
      <c r="M207" s="219"/>
      <c r="N207" s="219"/>
      <c r="O207" s="219"/>
      <c r="P207" s="225"/>
      <c r="Q207" s="297"/>
      <c r="R207" s="297"/>
      <c r="S207" s="83"/>
      <c r="T207" s="228"/>
      <c r="U207" s="83"/>
      <c r="V207" s="228"/>
      <c r="W207" s="228"/>
      <c r="X207" s="228"/>
      <c r="Y207" s="226"/>
    </row>
    <row r="208" spans="1:25" ht="12.75" hidden="1">
      <c r="A208" s="166"/>
      <c r="B208" s="244"/>
      <c r="C208" s="166" t="s">
        <v>187</v>
      </c>
      <c r="D208" s="163" t="s">
        <v>188</v>
      </c>
      <c r="E208" s="193">
        <v>17281</v>
      </c>
      <c r="F208" s="193">
        <v>18996</v>
      </c>
      <c r="G208" s="159"/>
      <c r="H208" s="194">
        <f>F208+G208</f>
        <v>18996</v>
      </c>
      <c r="I208" s="159"/>
      <c r="J208" s="267">
        <f t="shared" si="28"/>
        <v>18996</v>
      </c>
      <c r="K208" s="159"/>
      <c r="L208" s="194">
        <f t="shared" si="27"/>
        <v>18996</v>
      </c>
      <c r="M208" s="219"/>
      <c r="N208" s="219"/>
      <c r="O208" s="219"/>
      <c r="P208" s="225"/>
      <c r="Q208" s="227"/>
      <c r="R208" s="227"/>
      <c r="S208" s="83"/>
      <c r="T208" s="228"/>
      <c r="U208" s="83"/>
      <c r="V208" s="228"/>
      <c r="W208" s="83"/>
      <c r="X208" s="228"/>
      <c r="Y208" s="226"/>
    </row>
    <row r="209" spans="1:25" ht="12.75" hidden="1">
      <c r="A209" s="166"/>
      <c r="B209" s="244" t="s">
        <v>189</v>
      </c>
      <c r="C209" s="166"/>
      <c r="D209" s="163" t="s">
        <v>16</v>
      </c>
      <c r="E209" s="202">
        <f>SUM(E212:E217)</f>
        <v>24022</v>
      </c>
      <c r="F209" s="202">
        <f>SUM(F212:F217)</f>
        <v>24600</v>
      </c>
      <c r="G209" s="177">
        <f>SUM(G210:G217)</f>
        <v>79700</v>
      </c>
      <c r="H209" s="194">
        <f>SUM(H210:H217)</f>
        <v>104300</v>
      </c>
      <c r="I209" s="159"/>
      <c r="J209" s="267">
        <f t="shared" si="28"/>
        <v>104300</v>
      </c>
      <c r="K209" s="194">
        <f>SUM(K210:K217)</f>
        <v>0</v>
      </c>
      <c r="L209" s="194">
        <f t="shared" si="27"/>
        <v>104300</v>
      </c>
      <c r="M209" s="219"/>
      <c r="N209" s="219"/>
      <c r="O209" s="219"/>
      <c r="P209" s="225"/>
      <c r="Q209" s="297"/>
      <c r="R209" s="297"/>
      <c r="S209" s="84"/>
      <c r="T209" s="228"/>
      <c r="U209" s="83"/>
      <c r="V209" s="228"/>
      <c r="W209" s="228"/>
      <c r="X209" s="228"/>
      <c r="Y209" s="226"/>
    </row>
    <row r="210" spans="1:25" ht="12.75" hidden="1">
      <c r="A210" s="166"/>
      <c r="B210" s="244"/>
      <c r="C210" s="166">
        <v>3020</v>
      </c>
      <c r="D210" s="163" t="s">
        <v>153</v>
      </c>
      <c r="E210" s="202"/>
      <c r="F210" s="202">
        <v>0</v>
      </c>
      <c r="G210" s="159">
        <v>200</v>
      </c>
      <c r="H210" s="194">
        <f>SUM(F210:G210)</f>
        <v>200</v>
      </c>
      <c r="I210" s="159"/>
      <c r="J210" s="267">
        <f t="shared" si="28"/>
        <v>200</v>
      </c>
      <c r="K210" s="159"/>
      <c r="L210" s="194">
        <f t="shared" si="27"/>
        <v>200</v>
      </c>
      <c r="M210" s="219"/>
      <c r="N210" s="219"/>
      <c r="O210" s="219"/>
      <c r="P210" s="225"/>
      <c r="Q210" s="297"/>
      <c r="R210" s="297"/>
      <c r="S210" s="83"/>
      <c r="T210" s="228"/>
      <c r="U210" s="83"/>
      <c r="V210" s="228"/>
      <c r="W210" s="83"/>
      <c r="X210" s="228"/>
      <c r="Y210" s="226"/>
    </row>
    <row r="211" spans="1:25" ht="12.75" hidden="1">
      <c r="A211" s="166"/>
      <c r="B211" s="244"/>
      <c r="C211" s="166" t="s">
        <v>205</v>
      </c>
      <c r="D211" s="163" t="s">
        <v>147</v>
      </c>
      <c r="E211" s="202"/>
      <c r="F211" s="202">
        <v>0</v>
      </c>
      <c r="G211" s="177">
        <v>62500</v>
      </c>
      <c r="H211" s="194">
        <f aca="true" t="shared" si="29" ref="H211:H217">SUM(F211:G211)</f>
        <v>62500</v>
      </c>
      <c r="I211" s="159"/>
      <c r="J211" s="267">
        <f t="shared" si="28"/>
        <v>62500</v>
      </c>
      <c r="K211" s="159"/>
      <c r="L211" s="194">
        <f aca="true" t="shared" si="30" ref="L211:L217">J211+K211</f>
        <v>62500</v>
      </c>
      <c r="M211" s="219"/>
      <c r="N211" s="219"/>
      <c r="O211" s="219"/>
      <c r="P211" s="225"/>
      <c r="Q211" s="297"/>
      <c r="R211" s="297"/>
      <c r="S211" s="84"/>
      <c r="T211" s="228"/>
      <c r="U211" s="83"/>
      <c r="V211" s="228"/>
      <c r="W211" s="83"/>
      <c r="X211" s="228"/>
      <c r="Y211" s="226"/>
    </row>
    <row r="212" spans="1:25" ht="12.75" hidden="1">
      <c r="A212" s="166"/>
      <c r="B212" s="244"/>
      <c r="C212" s="166" t="s">
        <v>190</v>
      </c>
      <c r="D212" s="163" t="s">
        <v>142</v>
      </c>
      <c r="E212" s="202">
        <v>50</v>
      </c>
      <c r="F212" s="202">
        <v>50</v>
      </c>
      <c r="G212" s="177">
        <v>10770</v>
      </c>
      <c r="H212" s="194">
        <f t="shared" si="29"/>
        <v>10820</v>
      </c>
      <c r="I212" s="159"/>
      <c r="J212" s="267">
        <f t="shared" si="28"/>
        <v>10820</v>
      </c>
      <c r="K212" s="159"/>
      <c r="L212" s="194">
        <f t="shared" si="30"/>
        <v>10820</v>
      </c>
      <c r="M212" s="219"/>
      <c r="N212" s="219"/>
      <c r="O212" s="219"/>
      <c r="P212" s="225"/>
      <c r="Q212" s="297"/>
      <c r="R212" s="297"/>
      <c r="S212" s="84"/>
      <c r="T212" s="228"/>
      <c r="U212" s="83"/>
      <c r="V212" s="228"/>
      <c r="W212" s="83"/>
      <c r="X212" s="228"/>
      <c r="Y212" s="226"/>
    </row>
    <row r="213" spans="1:25" ht="12.75" hidden="1">
      <c r="A213" s="166"/>
      <c r="B213" s="244"/>
      <c r="C213" s="166" t="s">
        <v>206</v>
      </c>
      <c r="D213" s="163" t="s">
        <v>143</v>
      </c>
      <c r="E213" s="202"/>
      <c r="F213" s="202">
        <v>0</v>
      </c>
      <c r="G213" s="177">
        <v>1540</v>
      </c>
      <c r="H213" s="194">
        <f t="shared" si="29"/>
        <v>1540</v>
      </c>
      <c r="I213" s="159"/>
      <c r="J213" s="267">
        <f t="shared" si="28"/>
        <v>1540</v>
      </c>
      <c r="K213" s="159"/>
      <c r="L213" s="194">
        <f t="shared" si="30"/>
        <v>1540</v>
      </c>
      <c r="M213" s="219"/>
      <c r="N213" s="219"/>
      <c r="O213" s="219"/>
      <c r="P213" s="225"/>
      <c r="Q213" s="297"/>
      <c r="R213" s="297"/>
      <c r="S213" s="84"/>
      <c r="T213" s="228"/>
      <c r="U213" s="83"/>
      <c r="V213" s="228"/>
      <c r="W213" s="83"/>
      <c r="X213" s="228"/>
      <c r="Y213" s="226"/>
    </row>
    <row r="214" spans="1:25" ht="12.75" hidden="1">
      <c r="A214" s="166"/>
      <c r="B214" s="244"/>
      <c r="C214" s="166" t="s">
        <v>191</v>
      </c>
      <c r="D214" s="163" t="s">
        <v>132</v>
      </c>
      <c r="E214" s="202">
        <v>3000</v>
      </c>
      <c r="F214" s="202">
        <v>3000</v>
      </c>
      <c r="G214" s="177">
        <v>2000</v>
      </c>
      <c r="H214" s="194">
        <f t="shared" si="29"/>
        <v>5000</v>
      </c>
      <c r="I214" s="159"/>
      <c r="J214" s="267">
        <f t="shared" si="28"/>
        <v>5000</v>
      </c>
      <c r="K214" s="159"/>
      <c r="L214" s="194">
        <f t="shared" si="30"/>
        <v>5000</v>
      </c>
      <c r="M214" s="219"/>
      <c r="N214" s="219"/>
      <c r="O214" s="219"/>
      <c r="P214" s="225"/>
      <c r="Q214" s="297"/>
      <c r="R214" s="297"/>
      <c r="S214" s="84"/>
      <c r="T214" s="228"/>
      <c r="U214" s="83"/>
      <c r="V214" s="228"/>
      <c r="W214" s="83"/>
      <c r="X214" s="228"/>
      <c r="Y214" s="226"/>
    </row>
    <row r="215" spans="1:25" ht="12.75" hidden="1">
      <c r="A215" s="160"/>
      <c r="B215" s="244"/>
      <c r="C215" s="166" t="s">
        <v>140</v>
      </c>
      <c r="D215" s="163" t="s">
        <v>127</v>
      </c>
      <c r="E215" s="202">
        <v>1550</v>
      </c>
      <c r="F215" s="202">
        <v>1550</v>
      </c>
      <c r="G215" s="177">
        <v>1000</v>
      </c>
      <c r="H215" s="194">
        <f t="shared" si="29"/>
        <v>2550</v>
      </c>
      <c r="I215" s="159"/>
      <c r="J215" s="267">
        <f t="shared" si="28"/>
        <v>2550</v>
      </c>
      <c r="K215" s="159"/>
      <c r="L215" s="194">
        <f t="shared" si="30"/>
        <v>2550</v>
      </c>
      <c r="M215" s="50"/>
      <c r="N215" s="219"/>
      <c r="O215" s="219"/>
      <c r="P215" s="225"/>
      <c r="Q215" s="297"/>
      <c r="R215" s="297"/>
      <c r="S215" s="84"/>
      <c r="T215" s="228"/>
      <c r="U215" s="83"/>
      <c r="V215" s="228"/>
      <c r="W215" s="83"/>
      <c r="X215" s="228"/>
      <c r="Y215" s="226"/>
    </row>
    <row r="216" spans="1:25" ht="12.75" hidden="1">
      <c r="A216" s="166"/>
      <c r="B216" s="244"/>
      <c r="C216" s="166">
        <v>4410</v>
      </c>
      <c r="D216" s="163" t="s">
        <v>149</v>
      </c>
      <c r="E216" s="159"/>
      <c r="F216" s="159">
        <v>0</v>
      </c>
      <c r="G216" s="177">
        <v>250</v>
      </c>
      <c r="H216" s="194">
        <f t="shared" si="29"/>
        <v>250</v>
      </c>
      <c r="I216" s="159"/>
      <c r="J216" s="267">
        <f t="shared" si="28"/>
        <v>250</v>
      </c>
      <c r="K216" s="159"/>
      <c r="L216" s="194">
        <f t="shared" si="30"/>
        <v>250</v>
      </c>
      <c r="M216" s="219"/>
      <c r="N216" s="219"/>
      <c r="O216" s="219"/>
      <c r="P216" s="225"/>
      <c r="Q216" s="83"/>
      <c r="R216" s="83"/>
      <c r="S216" s="84"/>
      <c r="T216" s="228"/>
      <c r="U216" s="83"/>
      <c r="V216" s="228"/>
      <c r="W216" s="83"/>
      <c r="X216" s="228"/>
      <c r="Y216" s="226"/>
    </row>
    <row r="217" spans="1:25" ht="24" hidden="1">
      <c r="A217" s="166"/>
      <c r="B217" s="244"/>
      <c r="C217" s="166" t="s">
        <v>192</v>
      </c>
      <c r="D217" s="167" t="s">
        <v>150</v>
      </c>
      <c r="E217" s="207">
        <v>19422</v>
      </c>
      <c r="F217" s="207">
        <v>20000</v>
      </c>
      <c r="G217" s="177">
        <v>1440</v>
      </c>
      <c r="H217" s="194">
        <f t="shared" si="29"/>
        <v>21440</v>
      </c>
      <c r="I217" s="159"/>
      <c r="J217" s="267">
        <f t="shared" si="28"/>
        <v>21440</v>
      </c>
      <c r="K217" s="159"/>
      <c r="L217" s="194">
        <f t="shared" si="30"/>
        <v>21440</v>
      </c>
      <c r="M217" s="219"/>
      <c r="N217" s="219"/>
      <c r="O217" s="219"/>
      <c r="P217" s="286"/>
      <c r="Q217" s="302"/>
      <c r="R217" s="302"/>
      <c r="S217" s="84"/>
      <c r="T217" s="228"/>
      <c r="U217" s="83"/>
      <c r="V217" s="228"/>
      <c r="W217" s="83"/>
      <c r="X217" s="228"/>
      <c r="Y217" s="226"/>
    </row>
    <row r="218" spans="1:25" ht="12.75" hidden="1">
      <c r="A218" s="172" t="s">
        <v>193</v>
      </c>
      <c r="B218" s="243"/>
      <c r="C218" s="172"/>
      <c r="D218" s="208" t="s">
        <v>194</v>
      </c>
      <c r="E218" s="192">
        <f>SUM(E219+E224)</f>
        <v>169902</v>
      </c>
      <c r="F218" s="192">
        <f>SUM(F219+F224)</f>
        <v>134200</v>
      </c>
      <c r="G218" s="159">
        <v>0</v>
      </c>
      <c r="H218" s="192">
        <f>SUM(H219+H224)</f>
        <v>134200</v>
      </c>
      <c r="I218" s="192">
        <f>SUM(I219+I224)</f>
        <v>0</v>
      </c>
      <c r="J218" s="266">
        <f>SUM(J219+J224)</f>
        <v>134200</v>
      </c>
      <c r="K218" s="192">
        <f>SUM(K219+K224)</f>
        <v>0</v>
      </c>
      <c r="L218" s="192">
        <f>SUM(L219+L224)</f>
        <v>134200</v>
      </c>
      <c r="M218" s="224"/>
      <c r="N218" s="224"/>
      <c r="O218" s="224"/>
      <c r="P218" s="303"/>
      <c r="Q218" s="285"/>
      <c r="R218" s="285"/>
      <c r="S218" s="83"/>
      <c r="T218" s="285"/>
      <c r="U218" s="285"/>
      <c r="V218" s="285"/>
      <c r="W218" s="285"/>
      <c r="X218" s="285"/>
      <c r="Y218" s="226"/>
    </row>
    <row r="219" spans="1:25" ht="12.75" hidden="1">
      <c r="A219" s="160"/>
      <c r="B219" s="245">
        <v>85154</v>
      </c>
      <c r="C219" s="162"/>
      <c r="D219" s="160" t="s">
        <v>195</v>
      </c>
      <c r="E219" s="202">
        <f>SUM(E220:E223)</f>
        <v>94902</v>
      </c>
      <c r="F219" s="202">
        <f>SUM(F220:F223)</f>
        <v>84200</v>
      </c>
      <c r="G219" s="159">
        <v>0</v>
      </c>
      <c r="H219" s="202">
        <f>SUM(H220:H223)</f>
        <v>84200</v>
      </c>
      <c r="I219" s="202">
        <f>SUM(I220:I223)</f>
        <v>0</v>
      </c>
      <c r="J219" s="273">
        <f>SUM(J220:J223)</f>
        <v>84200</v>
      </c>
      <c r="K219" s="202">
        <f>SUM(K220:K223)</f>
        <v>0</v>
      </c>
      <c r="L219" s="202">
        <f>SUM(L220:L223)</f>
        <v>84200</v>
      </c>
      <c r="M219" s="50"/>
      <c r="N219" s="50"/>
      <c r="O219" s="51"/>
      <c r="P219" s="50"/>
      <c r="Q219" s="297"/>
      <c r="R219" s="297"/>
      <c r="S219" s="83"/>
      <c r="T219" s="297"/>
      <c r="U219" s="297"/>
      <c r="V219" s="297"/>
      <c r="W219" s="297"/>
      <c r="X219" s="297"/>
      <c r="Y219" s="226"/>
    </row>
    <row r="220" spans="1:25" ht="48" hidden="1">
      <c r="A220" s="166"/>
      <c r="B220" s="244"/>
      <c r="C220" s="166" t="s">
        <v>138</v>
      </c>
      <c r="D220" s="163" t="s">
        <v>139</v>
      </c>
      <c r="E220" s="206">
        <v>0</v>
      </c>
      <c r="F220" s="206">
        <v>2000</v>
      </c>
      <c r="G220" s="159">
        <v>0</v>
      </c>
      <c r="H220" s="206">
        <v>2000</v>
      </c>
      <c r="I220" s="159"/>
      <c r="J220" s="267">
        <f>H220+I220</f>
        <v>2000</v>
      </c>
      <c r="K220" s="159"/>
      <c r="L220" s="194">
        <f>J220+K220</f>
        <v>2000</v>
      </c>
      <c r="M220" s="219"/>
      <c r="N220" s="219"/>
      <c r="O220" s="219"/>
      <c r="P220" s="225"/>
      <c r="Q220" s="301"/>
      <c r="R220" s="301"/>
      <c r="S220" s="83"/>
      <c r="T220" s="301"/>
      <c r="U220" s="83"/>
      <c r="V220" s="228"/>
      <c r="W220" s="83"/>
      <c r="X220" s="228"/>
      <c r="Y220" s="226"/>
    </row>
    <row r="221" spans="1:25" ht="12.75" hidden="1">
      <c r="A221" s="166"/>
      <c r="B221" s="244"/>
      <c r="C221" s="166" t="s">
        <v>191</v>
      </c>
      <c r="D221" s="163" t="s">
        <v>132</v>
      </c>
      <c r="E221" s="202">
        <v>32922</v>
      </c>
      <c r="F221" s="202">
        <v>30000</v>
      </c>
      <c r="G221" s="159">
        <v>0</v>
      </c>
      <c r="H221" s="202">
        <v>30000</v>
      </c>
      <c r="I221" s="159"/>
      <c r="J221" s="267">
        <f>H221+I221</f>
        <v>30000</v>
      </c>
      <c r="K221" s="159"/>
      <c r="L221" s="194">
        <f>J221+K221</f>
        <v>30000</v>
      </c>
      <c r="M221" s="219"/>
      <c r="N221" s="219"/>
      <c r="O221" s="219"/>
      <c r="P221" s="225"/>
      <c r="Q221" s="297"/>
      <c r="R221" s="297"/>
      <c r="S221" s="83"/>
      <c r="T221" s="297"/>
      <c r="U221" s="83"/>
      <c r="V221" s="228"/>
      <c r="W221" s="83"/>
      <c r="X221" s="228"/>
      <c r="Y221" s="226"/>
    </row>
    <row r="222" spans="1:25" ht="12.75" hidden="1">
      <c r="A222" s="166"/>
      <c r="B222" s="244"/>
      <c r="C222" s="166" t="s">
        <v>140</v>
      </c>
      <c r="D222" s="163" t="s">
        <v>127</v>
      </c>
      <c r="E222" s="202">
        <v>61180</v>
      </c>
      <c r="F222" s="202">
        <v>51200</v>
      </c>
      <c r="G222" s="159">
        <v>0</v>
      </c>
      <c r="H222" s="202">
        <v>51200</v>
      </c>
      <c r="I222" s="159"/>
      <c r="J222" s="267">
        <f>H222+I222</f>
        <v>51200</v>
      </c>
      <c r="K222" s="159"/>
      <c r="L222" s="194">
        <f>J222+K222</f>
        <v>51200</v>
      </c>
      <c r="M222" s="219"/>
      <c r="N222" s="219"/>
      <c r="O222" s="219"/>
      <c r="P222" s="225"/>
      <c r="Q222" s="297"/>
      <c r="R222" s="297"/>
      <c r="S222" s="83"/>
      <c r="T222" s="297"/>
      <c r="U222" s="83"/>
      <c r="V222" s="228"/>
      <c r="W222" s="83"/>
      <c r="X222" s="228"/>
      <c r="Y222" s="226"/>
    </row>
    <row r="223" spans="1:25" ht="12.75" hidden="1">
      <c r="A223" s="166"/>
      <c r="B223" s="244"/>
      <c r="C223" s="166" t="s">
        <v>196</v>
      </c>
      <c r="D223" s="163" t="s">
        <v>149</v>
      </c>
      <c r="E223" s="202">
        <v>800</v>
      </c>
      <c r="F223" s="202">
        <v>1000</v>
      </c>
      <c r="G223" s="159">
        <v>0</v>
      </c>
      <c r="H223" s="202">
        <v>1000</v>
      </c>
      <c r="I223" s="159"/>
      <c r="J223" s="267">
        <f>H223+I223</f>
        <v>1000</v>
      </c>
      <c r="K223" s="159"/>
      <c r="L223" s="194">
        <f>J223+K223</f>
        <v>1000</v>
      </c>
      <c r="M223" s="219"/>
      <c r="N223" s="219"/>
      <c r="O223" s="219"/>
      <c r="P223" s="225"/>
      <c r="Q223" s="297"/>
      <c r="R223" s="297"/>
      <c r="S223" s="83"/>
      <c r="T223" s="297"/>
      <c r="U223" s="83"/>
      <c r="V223" s="228"/>
      <c r="W223" s="83"/>
      <c r="X223" s="228"/>
      <c r="Y223" s="226"/>
    </row>
    <row r="224" spans="1:25" ht="12.75" hidden="1">
      <c r="A224" s="166"/>
      <c r="B224" s="244" t="s">
        <v>197</v>
      </c>
      <c r="C224" s="166"/>
      <c r="D224" s="163" t="s">
        <v>16</v>
      </c>
      <c r="E224" s="202">
        <f>SUM(E226:E226)</f>
        <v>75000</v>
      </c>
      <c r="F224" s="202">
        <f>SUM(F226:F226)</f>
        <v>50000</v>
      </c>
      <c r="G224" s="159">
        <v>0</v>
      </c>
      <c r="H224" s="202">
        <f>H225+H226</f>
        <v>50000</v>
      </c>
      <c r="I224" s="202">
        <f>I225+I226</f>
        <v>0</v>
      </c>
      <c r="J224" s="273">
        <f>J225+J226</f>
        <v>50000</v>
      </c>
      <c r="K224" s="202">
        <f>K225+K226</f>
        <v>0</v>
      </c>
      <c r="L224" s="202">
        <f>L225+L226</f>
        <v>50000</v>
      </c>
      <c r="M224" s="219"/>
      <c r="N224" s="219"/>
      <c r="O224" s="219"/>
      <c r="P224" s="225"/>
      <c r="Q224" s="297"/>
      <c r="R224" s="297"/>
      <c r="S224" s="83"/>
      <c r="T224" s="297"/>
      <c r="U224" s="297"/>
      <c r="V224" s="297"/>
      <c r="W224" s="297"/>
      <c r="X224" s="297"/>
      <c r="Y224" s="226"/>
    </row>
    <row r="225" spans="1:25" ht="12.75" hidden="1">
      <c r="A225" s="166"/>
      <c r="B225" s="244"/>
      <c r="C225" s="166" t="s">
        <v>191</v>
      </c>
      <c r="D225" s="163" t="s">
        <v>132</v>
      </c>
      <c r="E225" s="202"/>
      <c r="F225" s="202"/>
      <c r="G225" s="159"/>
      <c r="H225" s="202">
        <v>0</v>
      </c>
      <c r="I225" s="159">
        <v>25000</v>
      </c>
      <c r="J225" s="267">
        <f>H225+I225</f>
        <v>25000</v>
      </c>
      <c r="K225" s="159"/>
      <c r="L225" s="194">
        <f>J225+K225</f>
        <v>25000</v>
      </c>
      <c r="M225" s="219"/>
      <c r="N225" s="219"/>
      <c r="O225" s="219"/>
      <c r="P225" s="225"/>
      <c r="Q225" s="297"/>
      <c r="R225" s="297"/>
      <c r="S225" s="83"/>
      <c r="T225" s="297"/>
      <c r="U225" s="83"/>
      <c r="V225" s="228"/>
      <c r="W225" s="83"/>
      <c r="X225" s="228"/>
      <c r="Y225" s="226"/>
    </row>
    <row r="226" spans="1:25" ht="12.75" hidden="1">
      <c r="A226" s="166"/>
      <c r="B226" s="244"/>
      <c r="C226" s="166" t="s">
        <v>198</v>
      </c>
      <c r="D226" s="163" t="s">
        <v>199</v>
      </c>
      <c r="E226" s="202">
        <v>75000</v>
      </c>
      <c r="F226" s="202">
        <v>50000</v>
      </c>
      <c r="G226" s="159">
        <v>0</v>
      </c>
      <c r="H226" s="202">
        <v>50000</v>
      </c>
      <c r="I226" s="159">
        <v>-25000</v>
      </c>
      <c r="J226" s="267">
        <f>H226+I226</f>
        <v>25000</v>
      </c>
      <c r="K226" s="159"/>
      <c r="L226" s="194">
        <f>J226+K226</f>
        <v>25000</v>
      </c>
      <c r="M226" s="219"/>
      <c r="N226" s="219"/>
      <c r="O226" s="219"/>
      <c r="P226" s="225"/>
      <c r="Q226" s="297"/>
      <c r="R226" s="297"/>
      <c r="S226" s="83"/>
      <c r="T226" s="297"/>
      <c r="U226" s="83"/>
      <c r="V226" s="228"/>
      <c r="W226" s="83"/>
      <c r="X226" s="228"/>
      <c r="Y226" s="226"/>
    </row>
    <row r="227" spans="1:25" ht="12.75" hidden="1">
      <c r="A227" s="172" t="s">
        <v>200</v>
      </c>
      <c r="B227" s="243"/>
      <c r="C227" s="172"/>
      <c r="D227" s="157" t="s">
        <v>103</v>
      </c>
      <c r="E227" s="209" t="e">
        <f>SUM(E228+E235+E237+E239+#REF!+E242+E257+#REF!+E260)</f>
        <v>#REF!</v>
      </c>
      <c r="F227" s="209">
        <f>SUM(F228+F235+F237+F239+F242+F257+F260)</f>
        <v>1204302</v>
      </c>
      <c r="G227" s="159">
        <v>0</v>
      </c>
      <c r="H227" s="209">
        <f>SUM(H228+H235+H237+H239+H242+H257+H260)</f>
        <v>1204302</v>
      </c>
      <c r="I227" s="209">
        <f>SUM(I228+I235+I237+I239+I242+I257+I260)</f>
        <v>10014</v>
      </c>
      <c r="J227" s="274">
        <f>SUM(J228+J235+J237+J239+J242+J257+J260)</f>
        <v>1214316</v>
      </c>
      <c r="K227" s="209">
        <f>SUM(K228+K235+K237+K239+K242+K257+K260)</f>
        <v>0</v>
      </c>
      <c r="L227" s="209">
        <f>SUM(L228+L235+L237+L239+L242+L257+L260)</f>
        <v>1214316</v>
      </c>
      <c r="M227" s="224"/>
      <c r="N227" s="224"/>
      <c r="O227" s="224"/>
      <c r="P227" s="34"/>
      <c r="Q227" s="304"/>
      <c r="R227" s="304"/>
      <c r="S227" s="83"/>
      <c r="T227" s="304"/>
      <c r="U227" s="304"/>
      <c r="V227" s="304"/>
      <c r="W227" s="304"/>
      <c r="X227" s="304"/>
      <c r="Y227" s="226"/>
    </row>
    <row r="228" spans="1:25" ht="36" hidden="1">
      <c r="A228" s="166"/>
      <c r="B228" s="244" t="s">
        <v>201</v>
      </c>
      <c r="C228" s="166"/>
      <c r="D228" s="167" t="s">
        <v>202</v>
      </c>
      <c r="E228" s="206">
        <f>SUM(E229:E234)</f>
        <v>357346</v>
      </c>
      <c r="F228" s="206">
        <f>SUM(F229:F234)</f>
        <v>716000</v>
      </c>
      <c r="G228" s="159">
        <v>0</v>
      </c>
      <c r="H228" s="206">
        <f>SUM(H229:H234)</f>
        <v>716000</v>
      </c>
      <c r="I228" s="206">
        <f>SUM(I229:I234)</f>
        <v>0</v>
      </c>
      <c r="J228" s="275">
        <f>SUM(J229:J234)</f>
        <v>716000</v>
      </c>
      <c r="K228" s="206">
        <f>SUM(K229:K234)</f>
        <v>0</v>
      </c>
      <c r="L228" s="206">
        <f>SUM(L229:L234)</f>
        <v>716000</v>
      </c>
      <c r="M228" s="219"/>
      <c r="N228" s="219"/>
      <c r="O228" s="219"/>
      <c r="P228" s="286"/>
      <c r="Q228" s="301"/>
      <c r="R228" s="301"/>
      <c r="S228" s="83"/>
      <c r="T228" s="301"/>
      <c r="U228" s="301"/>
      <c r="V228" s="301"/>
      <c r="W228" s="301"/>
      <c r="X228" s="301"/>
      <c r="Y228" s="226"/>
    </row>
    <row r="229" spans="1:25" ht="12.75" hidden="1">
      <c r="A229" s="166"/>
      <c r="B229" s="244"/>
      <c r="C229" s="166" t="s">
        <v>203</v>
      </c>
      <c r="D229" s="163" t="s">
        <v>204</v>
      </c>
      <c r="E229" s="202">
        <v>338544</v>
      </c>
      <c r="F229" s="202">
        <v>691680</v>
      </c>
      <c r="G229" s="159">
        <v>0</v>
      </c>
      <c r="H229" s="202">
        <v>691680</v>
      </c>
      <c r="I229" s="159"/>
      <c r="J229" s="267">
        <f aca="true" t="shared" si="31" ref="J229:J234">H229+I229</f>
        <v>691680</v>
      </c>
      <c r="K229" s="159"/>
      <c r="L229" s="194">
        <f aca="true" t="shared" si="32" ref="L229:L234">J229+K229</f>
        <v>691680</v>
      </c>
      <c r="M229" s="219"/>
      <c r="N229" s="219"/>
      <c r="O229" s="219"/>
      <c r="P229" s="225"/>
      <c r="Q229" s="297"/>
      <c r="R229" s="297"/>
      <c r="S229" s="83"/>
      <c r="T229" s="297"/>
      <c r="U229" s="83"/>
      <c r="V229" s="228"/>
      <c r="W229" s="83"/>
      <c r="X229" s="228"/>
      <c r="Y229" s="226"/>
    </row>
    <row r="230" spans="1:25" ht="12.75" hidden="1">
      <c r="A230" s="166"/>
      <c r="B230" s="244"/>
      <c r="C230" s="166" t="s">
        <v>205</v>
      </c>
      <c r="D230" s="163" t="s">
        <v>147</v>
      </c>
      <c r="E230" s="202">
        <v>5325</v>
      </c>
      <c r="F230" s="202">
        <v>8665</v>
      </c>
      <c r="G230" s="159">
        <v>0</v>
      </c>
      <c r="H230" s="202">
        <v>8665</v>
      </c>
      <c r="I230" s="159"/>
      <c r="J230" s="267">
        <f t="shared" si="31"/>
        <v>8665</v>
      </c>
      <c r="K230" s="159"/>
      <c r="L230" s="194">
        <f t="shared" si="32"/>
        <v>8665</v>
      </c>
      <c r="M230" s="219"/>
      <c r="N230" s="219"/>
      <c r="O230" s="219"/>
      <c r="P230" s="225"/>
      <c r="Q230" s="297"/>
      <c r="R230" s="297"/>
      <c r="S230" s="83"/>
      <c r="T230" s="297"/>
      <c r="U230" s="83"/>
      <c r="V230" s="228"/>
      <c r="W230" s="83"/>
      <c r="X230" s="228"/>
      <c r="Y230" s="226"/>
    </row>
    <row r="231" spans="1:25" ht="12.75" hidden="1">
      <c r="A231" s="166"/>
      <c r="B231" s="244"/>
      <c r="C231" s="166" t="s">
        <v>190</v>
      </c>
      <c r="D231" s="163" t="s">
        <v>142</v>
      </c>
      <c r="E231" s="202">
        <v>10968</v>
      </c>
      <c r="F231" s="202">
        <v>11576</v>
      </c>
      <c r="G231" s="159">
        <v>0</v>
      </c>
      <c r="H231" s="202">
        <v>11576</v>
      </c>
      <c r="I231" s="159"/>
      <c r="J231" s="267">
        <f t="shared" si="31"/>
        <v>11576</v>
      </c>
      <c r="K231" s="159"/>
      <c r="L231" s="194">
        <f t="shared" si="32"/>
        <v>11576</v>
      </c>
      <c r="M231" s="219"/>
      <c r="N231" s="219"/>
      <c r="O231" s="219"/>
      <c r="P231" s="225"/>
      <c r="Q231" s="297"/>
      <c r="R231" s="297"/>
      <c r="S231" s="83"/>
      <c r="T231" s="297"/>
      <c r="U231" s="83"/>
      <c r="V231" s="228"/>
      <c r="W231" s="83"/>
      <c r="X231" s="228"/>
      <c r="Y231" s="226"/>
    </row>
    <row r="232" spans="1:25" ht="12.75" hidden="1">
      <c r="A232" s="166"/>
      <c r="B232" s="244"/>
      <c r="C232" s="166" t="s">
        <v>206</v>
      </c>
      <c r="D232" s="163" t="s">
        <v>143</v>
      </c>
      <c r="E232" s="202">
        <v>131</v>
      </c>
      <c r="F232" s="202">
        <v>213</v>
      </c>
      <c r="G232" s="159">
        <v>0</v>
      </c>
      <c r="H232" s="202">
        <v>213</v>
      </c>
      <c r="I232" s="159"/>
      <c r="J232" s="267">
        <f t="shared" si="31"/>
        <v>213</v>
      </c>
      <c r="K232" s="159"/>
      <c r="L232" s="194">
        <f t="shared" si="32"/>
        <v>213</v>
      </c>
      <c r="M232" s="219"/>
      <c r="N232" s="219"/>
      <c r="O232" s="219"/>
      <c r="P232" s="225"/>
      <c r="Q232" s="297"/>
      <c r="R232" s="297"/>
      <c r="S232" s="83"/>
      <c r="T232" s="297"/>
      <c r="U232" s="83"/>
      <c r="V232" s="228"/>
      <c r="W232" s="83"/>
      <c r="X232" s="228"/>
      <c r="Y232" s="226"/>
    </row>
    <row r="233" spans="1:25" ht="12.75" hidden="1">
      <c r="A233" s="166"/>
      <c r="B233" s="244"/>
      <c r="C233" s="166" t="s">
        <v>191</v>
      </c>
      <c r="D233" s="163" t="s">
        <v>132</v>
      </c>
      <c r="E233" s="202">
        <v>964</v>
      </c>
      <c r="F233" s="202">
        <v>2410</v>
      </c>
      <c r="G233" s="159">
        <v>0</v>
      </c>
      <c r="H233" s="202">
        <v>2410</v>
      </c>
      <c r="I233" s="159"/>
      <c r="J233" s="267">
        <f t="shared" si="31"/>
        <v>2410</v>
      </c>
      <c r="K233" s="159"/>
      <c r="L233" s="194">
        <f t="shared" si="32"/>
        <v>2410</v>
      </c>
      <c r="M233" s="219"/>
      <c r="N233" s="219"/>
      <c r="O233" s="219"/>
      <c r="P233" s="225"/>
      <c r="Q233" s="297"/>
      <c r="R233" s="297"/>
      <c r="S233" s="83"/>
      <c r="T233" s="297"/>
      <c r="U233" s="83"/>
      <c r="V233" s="228"/>
      <c r="W233" s="83"/>
      <c r="X233" s="228"/>
      <c r="Y233" s="226"/>
    </row>
    <row r="234" spans="1:25" ht="12.75" hidden="1">
      <c r="A234" s="166"/>
      <c r="B234" s="244"/>
      <c r="C234" s="166" t="s">
        <v>140</v>
      </c>
      <c r="D234" s="163" t="s">
        <v>127</v>
      </c>
      <c r="E234" s="202">
        <v>1414</v>
      </c>
      <c r="F234" s="202">
        <v>1456</v>
      </c>
      <c r="G234" s="159">
        <v>0</v>
      </c>
      <c r="H234" s="202">
        <v>1456</v>
      </c>
      <c r="I234" s="159"/>
      <c r="J234" s="267">
        <f t="shared" si="31"/>
        <v>1456</v>
      </c>
      <c r="K234" s="159"/>
      <c r="L234" s="194">
        <f t="shared" si="32"/>
        <v>1456</v>
      </c>
      <c r="M234" s="219"/>
      <c r="N234" s="219"/>
      <c r="O234" s="219"/>
      <c r="P234" s="225"/>
      <c r="Q234" s="297"/>
      <c r="R234" s="297"/>
      <c r="S234" s="83"/>
      <c r="T234" s="297"/>
      <c r="U234" s="83"/>
      <c r="V234" s="228"/>
      <c r="W234" s="83"/>
      <c r="X234" s="228"/>
      <c r="Y234" s="226"/>
    </row>
    <row r="235" spans="1:25" ht="36.75" customHeight="1" hidden="1">
      <c r="A235" s="166"/>
      <c r="B235" s="244" t="s">
        <v>207</v>
      </c>
      <c r="C235" s="166"/>
      <c r="D235" s="163" t="s">
        <v>105</v>
      </c>
      <c r="E235" s="195">
        <v>6900</v>
      </c>
      <c r="F235" s="195">
        <f>SUM(F236)</f>
        <v>6500</v>
      </c>
      <c r="G235" s="159">
        <v>0</v>
      </c>
      <c r="H235" s="195">
        <f>SUM(H236)</f>
        <v>6500</v>
      </c>
      <c r="I235" s="195">
        <f>SUM(I236)</f>
        <v>0</v>
      </c>
      <c r="J235" s="268">
        <f>SUM(J236)</f>
        <v>6500</v>
      </c>
      <c r="K235" s="195">
        <f>SUM(K236)</f>
        <v>0</v>
      </c>
      <c r="L235" s="195">
        <f>SUM(L236)</f>
        <v>6500</v>
      </c>
      <c r="M235" s="219"/>
      <c r="N235" s="219"/>
      <c r="O235" s="219"/>
      <c r="P235" s="225"/>
      <c r="Q235" s="287"/>
      <c r="R235" s="287"/>
      <c r="S235" s="83"/>
      <c r="T235" s="287"/>
      <c r="U235" s="287"/>
      <c r="V235" s="287"/>
      <c r="W235" s="287"/>
      <c r="X235" s="287"/>
      <c r="Y235" s="226"/>
    </row>
    <row r="236" spans="1:25" ht="12.75" hidden="1">
      <c r="A236" s="166"/>
      <c r="B236" s="244"/>
      <c r="C236" s="166">
        <v>4130</v>
      </c>
      <c r="D236" s="163" t="s">
        <v>208</v>
      </c>
      <c r="E236" s="193">
        <v>6900</v>
      </c>
      <c r="F236" s="193">
        <v>6500</v>
      </c>
      <c r="G236" s="159">
        <v>0</v>
      </c>
      <c r="H236" s="193">
        <v>6500</v>
      </c>
      <c r="I236" s="159"/>
      <c r="J236" s="267">
        <f>H236+I236</f>
        <v>6500</v>
      </c>
      <c r="K236" s="159"/>
      <c r="L236" s="194">
        <f>J236+K236</f>
        <v>6500</v>
      </c>
      <c r="M236" s="219"/>
      <c r="N236" s="219"/>
      <c r="O236" s="219"/>
      <c r="P236" s="225"/>
      <c r="Q236" s="227"/>
      <c r="R236" s="227"/>
      <c r="S236" s="83"/>
      <c r="T236" s="227"/>
      <c r="U236" s="83"/>
      <c r="V236" s="228"/>
      <c r="W236" s="83"/>
      <c r="X236" s="228"/>
      <c r="Y236" s="226"/>
    </row>
    <row r="237" spans="1:25" ht="24" hidden="1">
      <c r="A237" s="166"/>
      <c r="B237" s="244" t="s">
        <v>209</v>
      </c>
      <c r="C237" s="166"/>
      <c r="D237" s="163" t="s">
        <v>210</v>
      </c>
      <c r="E237" s="195" t="e">
        <f>SUM(E238+#REF!)</f>
        <v>#REF!</v>
      </c>
      <c r="F237" s="195">
        <f>SUM(F238:F238)</f>
        <v>96840</v>
      </c>
      <c r="G237" s="159">
        <v>0</v>
      </c>
      <c r="H237" s="195">
        <f>SUM(H238:H238)</f>
        <v>96840</v>
      </c>
      <c r="I237" s="195">
        <f>SUM(I238:I238)</f>
        <v>1650</v>
      </c>
      <c r="J237" s="268">
        <f>SUM(J238:J238)</f>
        <v>98490</v>
      </c>
      <c r="K237" s="195">
        <f>SUM(K238:K238)</f>
        <v>0</v>
      </c>
      <c r="L237" s="195">
        <f>SUM(L238:L238)</f>
        <v>98490</v>
      </c>
      <c r="M237" s="219"/>
      <c r="N237" s="219"/>
      <c r="O237" s="219"/>
      <c r="P237" s="225"/>
      <c r="Q237" s="287"/>
      <c r="R237" s="287"/>
      <c r="S237" s="83"/>
      <c r="T237" s="287"/>
      <c r="U237" s="287"/>
      <c r="V237" s="287"/>
      <c r="W237" s="287"/>
      <c r="X237" s="287"/>
      <c r="Y237" s="226"/>
    </row>
    <row r="238" spans="1:25" ht="12.75" hidden="1">
      <c r="A238" s="166"/>
      <c r="B238" s="244"/>
      <c r="C238" s="166">
        <v>3110</v>
      </c>
      <c r="D238" s="163" t="s">
        <v>204</v>
      </c>
      <c r="E238" s="193">
        <v>95634</v>
      </c>
      <c r="F238" s="193">
        <v>96840</v>
      </c>
      <c r="G238" s="159">
        <v>0</v>
      </c>
      <c r="H238" s="193">
        <v>96840</v>
      </c>
      <c r="I238" s="159">
        <v>1650</v>
      </c>
      <c r="J238" s="267">
        <f>H238+I238</f>
        <v>98490</v>
      </c>
      <c r="K238" s="159"/>
      <c r="L238" s="194">
        <f>J238+K238</f>
        <v>98490</v>
      </c>
      <c r="M238" s="219"/>
      <c r="N238" s="219"/>
      <c r="O238" s="219"/>
      <c r="P238" s="225"/>
      <c r="Q238" s="227"/>
      <c r="R238" s="227"/>
      <c r="S238" s="83"/>
      <c r="T238" s="227"/>
      <c r="U238" s="83"/>
      <c r="V238" s="228"/>
      <c r="W238" s="83"/>
      <c r="X238" s="228"/>
      <c r="Y238" s="226"/>
    </row>
    <row r="239" spans="1:25" ht="12.75" hidden="1">
      <c r="A239" s="166"/>
      <c r="B239" s="244" t="s">
        <v>211</v>
      </c>
      <c r="C239" s="166"/>
      <c r="D239" s="163" t="s">
        <v>212</v>
      </c>
      <c r="E239" s="202">
        <f>SUM(E240)</f>
        <v>135990</v>
      </c>
      <c r="F239" s="193">
        <f>SUM(F240:F241)</f>
        <v>140070</v>
      </c>
      <c r="G239" s="159">
        <v>0</v>
      </c>
      <c r="H239" s="193">
        <f>SUM(H240:H241)</f>
        <v>138670</v>
      </c>
      <c r="I239" s="193">
        <f>SUM(I240:I241)</f>
        <v>0</v>
      </c>
      <c r="J239" s="271">
        <f>SUM(J240:J241)</f>
        <v>138670</v>
      </c>
      <c r="K239" s="193">
        <f>SUM(K240:K241)</f>
        <v>0</v>
      </c>
      <c r="L239" s="193">
        <f>SUM(L240:L241)</f>
        <v>138670</v>
      </c>
      <c r="M239" s="219"/>
      <c r="N239" s="219"/>
      <c r="O239" s="219"/>
      <c r="P239" s="225"/>
      <c r="Q239" s="297"/>
      <c r="R239" s="227"/>
      <c r="S239" s="83"/>
      <c r="T239" s="227"/>
      <c r="U239" s="227"/>
      <c r="V239" s="227"/>
      <c r="W239" s="227"/>
      <c r="X239" s="227"/>
      <c r="Y239" s="226"/>
    </row>
    <row r="240" spans="1:25" ht="12.75" hidden="1">
      <c r="A240" s="166"/>
      <c r="B240" s="244"/>
      <c r="C240" s="166" t="s">
        <v>203</v>
      </c>
      <c r="D240" s="163" t="s">
        <v>204</v>
      </c>
      <c r="E240" s="202">
        <v>135990</v>
      </c>
      <c r="F240" s="193">
        <v>139500</v>
      </c>
      <c r="G240" s="159">
        <v>-1400</v>
      </c>
      <c r="H240" s="193">
        <f>SUM(F240+G240)</f>
        <v>138100</v>
      </c>
      <c r="I240" s="159"/>
      <c r="J240" s="267">
        <f>H240+I240</f>
        <v>138100</v>
      </c>
      <c r="K240" s="159"/>
      <c r="L240" s="194">
        <f>J240+K240</f>
        <v>138100</v>
      </c>
      <c r="M240" s="219"/>
      <c r="N240" s="219"/>
      <c r="O240" s="219"/>
      <c r="P240" s="225"/>
      <c r="Q240" s="297"/>
      <c r="R240" s="227"/>
      <c r="S240" s="83"/>
      <c r="T240" s="227"/>
      <c r="U240" s="83"/>
      <c r="V240" s="228"/>
      <c r="W240" s="83"/>
      <c r="X240" s="228"/>
      <c r="Y240" s="226"/>
    </row>
    <row r="241" spans="1:25" ht="12.75" hidden="1">
      <c r="A241" s="166"/>
      <c r="B241" s="244"/>
      <c r="C241" s="166" t="s">
        <v>140</v>
      </c>
      <c r="D241" s="163" t="s">
        <v>127</v>
      </c>
      <c r="E241" s="202">
        <v>0</v>
      </c>
      <c r="F241" s="193">
        <v>570</v>
      </c>
      <c r="G241" s="159">
        <v>0</v>
      </c>
      <c r="H241" s="193">
        <v>570</v>
      </c>
      <c r="I241" s="159"/>
      <c r="J241" s="267">
        <f>H241+I241</f>
        <v>570</v>
      </c>
      <c r="K241" s="159"/>
      <c r="L241" s="194">
        <f>J241+K241</f>
        <v>570</v>
      </c>
      <c r="M241" s="219"/>
      <c r="N241" s="219"/>
      <c r="O241" s="219"/>
      <c r="P241" s="225"/>
      <c r="Q241" s="297"/>
      <c r="R241" s="227"/>
      <c r="S241" s="83"/>
      <c r="T241" s="227"/>
      <c r="U241" s="83"/>
      <c r="V241" s="228"/>
      <c r="W241" s="83"/>
      <c r="X241" s="228"/>
      <c r="Y241" s="226"/>
    </row>
    <row r="242" spans="1:25" ht="12.75" hidden="1">
      <c r="A242" s="166"/>
      <c r="B242" s="244" t="s">
        <v>213</v>
      </c>
      <c r="C242" s="166"/>
      <c r="D242" s="163" t="s">
        <v>108</v>
      </c>
      <c r="E242" s="193">
        <f>SUM(E243:E256)</f>
        <v>173235</v>
      </c>
      <c r="F242" s="193">
        <f>SUM(F243:F256)</f>
        <v>216182</v>
      </c>
      <c r="G242" s="159">
        <v>0</v>
      </c>
      <c r="H242" s="193">
        <f>SUM(H243:H256)</f>
        <v>216182</v>
      </c>
      <c r="I242" s="193">
        <f>SUM(I243:I256)</f>
        <v>0</v>
      </c>
      <c r="J242" s="271">
        <f>SUM(J243:J256)</f>
        <v>216182</v>
      </c>
      <c r="K242" s="193">
        <f>SUM(K243:K256)</f>
        <v>0</v>
      </c>
      <c r="L242" s="193">
        <f>SUM(L243:L256)</f>
        <v>216182</v>
      </c>
      <c r="M242" s="219"/>
      <c r="N242" s="219"/>
      <c r="O242" s="219"/>
      <c r="P242" s="225"/>
      <c r="Q242" s="227"/>
      <c r="R242" s="227"/>
      <c r="S242" s="83"/>
      <c r="T242" s="227"/>
      <c r="U242" s="227"/>
      <c r="V242" s="227"/>
      <c r="W242" s="227"/>
      <c r="X242" s="227"/>
      <c r="Y242" s="226"/>
    </row>
    <row r="243" spans="1:25" ht="12.75" hidden="1">
      <c r="A243" s="166"/>
      <c r="B243" s="244"/>
      <c r="C243" s="166">
        <v>3020</v>
      </c>
      <c r="D243" s="163" t="s">
        <v>153</v>
      </c>
      <c r="E243" s="193">
        <v>170</v>
      </c>
      <c r="F243" s="193">
        <v>340</v>
      </c>
      <c r="G243" s="159">
        <v>0</v>
      </c>
      <c r="H243" s="193">
        <v>340</v>
      </c>
      <c r="I243" s="159"/>
      <c r="J243" s="267">
        <f>H243+I243</f>
        <v>340</v>
      </c>
      <c r="K243" s="159"/>
      <c r="L243" s="194">
        <f>J243+K243</f>
        <v>340</v>
      </c>
      <c r="M243" s="219"/>
      <c r="N243" s="219"/>
      <c r="O243" s="219"/>
      <c r="P243" s="225"/>
      <c r="Q243" s="227"/>
      <c r="R243" s="227"/>
      <c r="S243" s="83"/>
      <c r="T243" s="227"/>
      <c r="U243" s="83"/>
      <c r="V243" s="228"/>
      <c r="W243" s="83"/>
      <c r="X243" s="228"/>
      <c r="Y243" s="226"/>
    </row>
    <row r="244" spans="1:25" ht="12.75" hidden="1">
      <c r="A244" s="166"/>
      <c r="B244" s="244"/>
      <c r="C244" s="166">
        <v>4010</v>
      </c>
      <c r="D244" s="163" t="s">
        <v>147</v>
      </c>
      <c r="E244" s="193">
        <v>117850</v>
      </c>
      <c r="F244" s="193">
        <v>151010</v>
      </c>
      <c r="G244" s="159">
        <v>0</v>
      </c>
      <c r="H244" s="193">
        <v>151010</v>
      </c>
      <c r="I244" s="159"/>
      <c r="J244" s="267">
        <f aca="true" t="shared" si="33" ref="J244:J256">H244+I244</f>
        <v>151010</v>
      </c>
      <c r="K244" s="159"/>
      <c r="L244" s="194">
        <f aca="true" t="shared" si="34" ref="L244:L256">J244+K244</f>
        <v>151010</v>
      </c>
      <c r="M244" s="219"/>
      <c r="N244" s="219"/>
      <c r="O244" s="219"/>
      <c r="P244" s="225"/>
      <c r="Q244" s="227"/>
      <c r="R244" s="227"/>
      <c r="S244" s="83"/>
      <c r="T244" s="227"/>
      <c r="U244" s="83"/>
      <c r="V244" s="228"/>
      <c r="W244" s="83"/>
      <c r="X244" s="228"/>
      <c r="Y244" s="226"/>
    </row>
    <row r="245" spans="1:25" ht="12.75" hidden="1">
      <c r="A245" s="166"/>
      <c r="B245" s="244"/>
      <c r="C245" s="166">
        <v>4040</v>
      </c>
      <c r="D245" s="163" t="s">
        <v>148</v>
      </c>
      <c r="E245" s="193">
        <v>6760</v>
      </c>
      <c r="F245" s="193">
        <v>10461</v>
      </c>
      <c r="G245" s="159">
        <v>0</v>
      </c>
      <c r="H245" s="193">
        <v>10461</v>
      </c>
      <c r="I245" s="159"/>
      <c r="J245" s="267">
        <f t="shared" si="33"/>
        <v>10461</v>
      </c>
      <c r="K245" s="159"/>
      <c r="L245" s="194">
        <f t="shared" si="34"/>
        <v>10461</v>
      </c>
      <c r="M245" s="219"/>
      <c r="N245" s="219"/>
      <c r="O245" s="219"/>
      <c r="P245" s="225"/>
      <c r="Q245" s="227"/>
      <c r="R245" s="227"/>
      <c r="S245" s="83"/>
      <c r="T245" s="227"/>
      <c r="U245" s="83"/>
      <c r="V245" s="228"/>
      <c r="W245" s="83"/>
      <c r="X245" s="228"/>
      <c r="Y245" s="226"/>
    </row>
    <row r="246" spans="1:25" ht="12.75" hidden="1">
      <c r="A246" s="166"/>
      <c r="B246" s="244"/>
      <c r="C246" s="166">
        <v>4110</v>
      </c>
      <c r="D246" s="163" t="s">
        <v>142</v>
      </c>
      <c r="E246" s="193">
        <v>22010</v>
      </c>
      <c r="F246" s="193">
        <v>24406</v>
      </c>
      <c r="G246" s="159">
        <v>0</v>
      </c>
      <c r="H246" s="193">
        <v>24406</v>
      </c>
      <c r="I246" s="159"/>
      <c r="J246" s="267">
        <f t="shared" si="33"/>
        <v>24406</v>
      </c>
      <c r="K246" s="159"/>
      <c r="L246" s="194">
        <f t="shared" si="34"/>
        <v>24406</v>
      </c>
      <c r="M246" s="219"/>
      <c r="N246" s="219"/>
      <c r="O246" s="219"/>
      <c r="P246" s="225"/>
      <c r="Q246" s="227"/>
      <c r="R246" s="227"/>
      <c r="S246" s="83"/>
      <c r="T246" s="227"/>
      <c r="U246" s="83"/>
      <c r="V246" s="228"/>
      <c r="W246" s="83"/>
      <c r="X246" s="228"/>
      <c r="Y246" s="226"/>
    </row>
    <row r="247" spans="1:25" ht="12.75" hidden="1">
      <c r="A247" s="166"/>
      <c r="B247" s="244"/>
      <c r="C247" s="166">
        <v>4120</v>
      </c>
      <c r="D247" s="163" t="s">
        <v>143</v>
      </c>
      <c r="E247" s="193">
        <v>2965</v>
      </c>
      <c r="F247" s="193">
        <v>3290</v>
      </c>
      <c r="G247" s="159">
        <v>0</v>
      </c>
      <c r="H247" s="193">
        <v>3290</v>
      </c>
      <c r="I247" s="159"/>
      <c r="J247" s="267">
        <f t="shared" si="33"/>
        <v>3290</v>
      </c>
      <c r="K247" s="159"/>
      <c r="L247" s="194">
        <f t="shared" si="34"/>
        <v>3290</v>
      </c>
      <c r="M247" s="219"/>
      <c r="N247" s="219"/>
      <c r="O247" s="219"/>
      <c r="P247" s="225"/>
      <c r="Q247" s="227"/>
      <c r="R247" s="227"/>
      <c r="S247" s="83"/>
      <c r="T247" s="227"/>
      <c r="U247" s="83"/>
      <c r="V247" s="228"/>
      <c r="W247" s="83"/>
      <c r="X247" s="228"/>
      <c r="Y247" s="226"/>
    </row>
    <row r="248" spans="1:25" ht="12.75" hidden="1">
      <c r="A248" s="166"/>
      <c r="B248" s="244"/>
      <c r="C248" s="166">
        <v>4210</v>
      </c>
      <c r="D248" s="163" t="s">
        <v>132</v>
      </c>
      <c r="E248" s="193">
        <v>5160</v>
      </c>
      <c r="F248" s="193">
        <v>5984</v>
      </c>
      <c r="G248" s="159">
        <v>0</v>
      </c>
      <c r="H248" s="193">
        <v>5984</v>
      </c>
      <c r="I248" s="159"/>
      <c r="J248" s="267">
        <f t="shared" si="33"/>
        <v>5984</v>
      </c>
      <c r="K248" s="159"/>
      <c r="L248" s="194">
        <f t="shared" si="34"/>
        <v>5984</v>
      </c>
      <c r="M248" s="219"/>
      <c r="N248" s="219"/>
      <c r="O248" s="219"/>
      <c r="P248" s="225"/>
      <c r="Q248" s="227"/>
      <c r="R248" s="227"/>
      <c r="S248" s="83"/>
      <c r="T248" s="227"/>
      <c r="U248" s="83"/>
      <c r="V248" s="228"/>
      <c r="W248" s="83"/>
      <c r="X248" s="228"/>
      <c r="Y248" s="226"/>
    </row>
    <row r="249" spans="1:25" ht="12.75" hidden="1">
      <c r="A249" s="166"/>
      <c r="B249" s="244"/>
      <c r="C249" s="166">
        <v>4260</v>
      </c>
      <c r="D249" s="163" t="s">
        <v>154</v>
      </c>
      <c r="E249" s="193">
        <v>4030</v>
      </c>
      <c r="F249" s="193">
        <v>4151</v>
      </c>
      <c r="G249" s="159">
        <v>0</v>
      </c>
      <c r="H249" s="193">
        <v>4151</v>
      </c>
      <c r="I249" s="159"/>
      <c r="J249" s="267">
        <f t="shared" si="33"/>
        <v>4151</v>
      </c>
      <c r="K249" s="159"/>
      <c r="L249" s="194">
        <f t="shared" si="34"/>
        <v>4151</v>
      </c>
      <c r="M249" s="219"/>
      <c r="N249" s="219"/>
      <c r="O249" s="219"/>
      <c r="P249" s="225"/>
      <c r="Q249" s="227"/>
      <c r="R249" s="227"/>
      <c r="S249" s="83"/>
      <c r="T249" s="227"/>
      <c r="U249" s="83"/>
      <c r="V249" s="228"/>
      <c r="W249" s="83"/>
      <c r="X249" s="228"/>
      <c r="Y249" s="226"/>
    </row>
    <row r="250" spans="1:25" ht="12.75" hidden="1">
      <c r="A250" s="166"/>
      <c r="B250" s="244"/>
      <c r="C250" s="166" t="s">
        <v>198</v>
      </c>
      <c r="D250" s="163" t="s">
        <v>199</v>
      </c>
      <c r="E250" s="193">
        <v>400</v>
      </c>
      <c r="F250" s="193">
        <v>400</v>
      </c>
      <c r="G250" s="159">
        <v>0</v>
      </c>
      <c r="H250" s="193">
        <v>400</v>
      </c>
      <c r="I250" s="159"/>
      <c r="J250" s="267">
        <f t="shared" si="33"/>
        <v>400</v>
      </c>
      <c r="K250" s="159"/>
      <c r="L250" s="194">
        <f t="shared" si="34"/>
        <v>400</v>
      </c>
      <c r="M250" s="219"/>
      <c r="N250" s="219"/>
      <c r="O250" s="219"/>
      <c r="P250" s="225"/>
      <c r="Q250" s="227"/>
      <c r="R250" s="227"/>
      <c r="S250" s="83"/>
      <c r="T250" s="227"/>
      <c r="U250" s="83"/>
      <c r="V250" s="228"/>
      <c r="W250" s="83"/>
      <c r="X250" s="228"/>
      <c r="Y250" s="226"/>
    </row>
    <row r="251" spans="1:25" ht="12.75" hidden="1">
      <c r="A251" s="166"/>
      <c r="B251" s="244"/>
      <c r="C251" s="166" t="s">
        <v>214</v>
      </c>
      <c r="D251" s="163" t="s">
        <v>177</v>
      </c>
      <c r="E251" s="193">
        <v>200</v>
      </c>
      <c r="F251" s="193">
        <v>206</v>
      </c>
      <c r="G251" s="159">
        <v>0</v>
      </c>
      <c r="H251" s="193">
        <v>206</v>
      </c>
      <c r="I251" s="159"/>
      <c r="J251" s="267">
        <f t="shared" si="33"/>
        <v>206</v>
      </c>
      <c r="K251" s="159"/>
      <c r="L251" s="194">
        <f t="shared" si="34"/>
        <v>206</v>
      </c>
      <c r="M251" s="219"/>
      <c r="N251" s="219"/>
      <c r="O251" s="219"/>
      <c r="P251" s="225"/>
      <c r="Q251" s="227"/>
      <c r="R251" s="227"/>
      <c r="S251" s="83"/>
      <c r="T251" s="227"/>
      <c r="U251" s="83"/>
      <c r="V251" s="228"/>
      <c r="W251" s="83"/>
      <c r="X251" s="228"/>
      <c r="Y251" s="226"/>
    </row>
    <row r="252" spans="1:25" ht="12.75" hidden="1">
      <c r="A252" s="166"/>
      <c r="B252" s="244"/>
      <c r="C252" s="166">
        <v>4300</v>
      </c>
      <c r="D252" s="163" t="s">
        <v>127</v>
      </c>
      <c r="E252" s="193">
        <v>8286</v>
      </c>
      <c r="F252" s="193">
        <v>10025</v>
      </c>
      <c r="G252" s="159">
        <v>0</v>
      </c>
      <c r="H252" s="193">
        <v>10025</v>
      </c>
      <c r="I252" s="159">
        <v>-720</v>
      </c>
      <c r="J252" s="267">
        <f t="shared" si="33"/>
        <v>9305</v>
      </c>
      <c r="K252" s="159"/>
      <c r="L252" s="194">
        <f t="shared" si="34"/>
        <v>9305</v>
      </c>
      <c r="M252" s="219"/>
      <c r="N252" s="219"/>
      <c r="O252" s="219"/>
      <c r="P252" s="225"/>
      <c r="Q252" s="227"/>
      <c r="R252" s="227"/>
      <c r="S252" s="83"/>
      <c r="T252" s="227"/>
      <c r="U252" s="83"/>
      <c r="V252" s="228"/>
      <c r="W252" s="83"/>
      <c r="X252" s="228"/>
      <c r="Y252" s="226"/>
    </row>
    <row r="253" spans="1:25" ht="12.75" hidden="1">
      <c r="A253" s="166"/>
      <c r="B253" s="244"/>
      <c r="C253" s="166" t="s">
        <v>311</v>
      </c>
      <c r="D253" s="163" t="s">
        <v>312</v>
      </c>
      <c r="E253" s="193"/>
      <c r="F253" s="193"/>
      <c r="G253" s="159"/>
      <c r="H253" s="193"/>
      <c r="I253" s="159">
        <v>720</v>
      </c>
      <c r="J253" s="267">
        <f t="shared" si="33"/>
        <v>720</v>
      </c>
      <c r="K253" s="159"/>
      <c r="L253" s="194">
        <f t="shared" si="34"/>
        <v>720</v>
      </c>
      <c r="M253" s="219"/>
      <c r="N253" s="219"/>
      <c r="O253" s="219"/>
      <c r="P253" s="225"/>
      <c r="Q253" s="227"/>
      <c r="R253" s="227"/>
      <c r="S253" s="83"/>
      <c r="T253" s="227"/>
      <c r="U253" s="83"/>
      <c r="V253" s="228"/>
      <c r="W253" s="83"/>
      <c r="X253" s="228"/>
      <c r="Y253" s="226"/>
    </row>
    <row r="254" spans="1:25" ht="12.75" hidden="1">
      <c r="A254" s="166"/>
      <c r="B254" s="244"/>
      <c r="C254" s="166">
        <v>4410</v>
      </c>
      <c r="D254" s="163" t="s">
        <v>149</v>
      </c>
      <c r="E254" s="193">
        <v>1308</v>
      </c>
      <c r="F254" s="193">
        <v>1347</v>
      </c>
      <c r="G254" s="159">
        <v>0</v>
      </c>
      <c r="H254" s="193">
        <v>1347</v>
      </c>
      <c r="I254" s="159"/>
      <c r="J254" s="267">
        <f t="shared" si="33"/>
        <v>1347</v>
      </c>
      <c r="K254" s="159"/>
      <c r="L254" s="194">
        <f t="shared" si="34"/>
        <v>1347</v>
      </c>
      <c r="M254" s="219"/>
      <c r="N254" s="219"/>
      <c r="O254" s="219"/>
      <c r="P254" s="225"/>
      <c r="Q254" s="227"/>
      <c r="R254" s="227"/>
      <c r="S254" s="83"/>
      <c r="T254" s="227"/>
      <c r="U254" s="83"/>
      <c r="V254" s="228"/>
      <c r="W254" s="83"/>
      <c r="X254" s="228"/>
      <c r="Y254" s="226"/>
    </row>
    <row r="255" spans="1:25" ht="12.75" hidden="1">
      <c r="A255" s="166"/>
      <c r="B255" s="244"/>
      <c r="C255" s="166">
        <v>4430</v>
      </c>
      <c r="D255" s="163" t="s">
        <v>144</v>
      </c>
      <c r="E255" s="193">
        <v>410</v>
      </c>
      <c r="F255" s="193">
        <v>422</v>
      </c>
      <c r="G255" s="159">
        <v>0</v>
      </c>
      <c r="H255" s="193">
        <v>422</v>
      </c>
      <c r="I255" s="159"/>
      <c r="J255" s="267">
        <f t="shared" si="33"/>
        <v>422</v>
      </c>
      <c r="K255" s="159"/>
      <c r="L255" s="194">
        <f t="shared" si="34"/>
        <v>422</v>
      </c>
      <c r="M255" s="219"/>
      <c r="N255" s="219"/>
      <c r="O255" s="219"/>
      <c r="P255" s="225"/>
      <c r="Q255" s="227"/>
      <c r="R255" s="227"/>
      <c r="S255" s="83"/>
      <c r="T255" s="227"/>
      <c r="U255" s="83"/>
      <c r="V255" s="228"/>
      <c r="W255" s="83"/>
      <c r="X255" s="228"/>
      <c r="Y255" s="226"/>
    </row>
    <row r="256" spans="1:25" ht="24" hidden="1">
      <c r="A256" s="166"/>
      <c r="B256" s="244"/>
      <c r="C256" s="166">
        <v>4440</v>
      </c>
      <c r="D256" s="167" t="s">
        <v>150</v>
      </c>
      <c r="E256" s="198">
        <v>3686</v>
      </c>
      <c r="F256" s="198">
        <v>4140</v>
      </c>
      <c r="G256" s="159">
        <v>0</v>
      </c>
      <c r="H256" s="198">
        <v>4140</v>
      </c>
      <c r="I256" s="159"/>
      <c r="J256" s="315">
        <f t="shared" si="33"/>
        <v>4140</v>
      </c>
      <c r="K256" s="159"/>
      <c r="L256" s="194">
        <f t="shared" si="34"/>
        <v>4140</v>
      </c>
      <c r="M256" s="219"/>
      <c r="N256" s="219"/>
      <c r="O256" s="219"/>
      <c r="P256" s="286"/>
      <c r="Q256" s="292"/>
      <c r="R256" s="292"/>
      <c r="S256" s="83"/>
      <c r="T256" s="292"/>
      <c r="U256" s="83"/>
      <c r="V256" s="305"/>
      <c r="W256" s="83"/>
      <c r="X256" s="228"/>
      <c r="Y256" s="226"/>
    </row>
    <row r="257" spans="1:25" ht="24" hidden="1">
      <c r="A257" s="166"/>
      <c r="B257" s="244" t="s">
        <v>215</v>
      </c>
      <c r="C257" s="166"/>
      <c r="D257" s="167" t="s">
        <v>216</v>
      </c>
      <c r="E257" s="207">
        <f>SUM(E258:E259)</f>
        <v>9135</v>
      </c>
      <c r="F257" s="207">
        <f>SUM(F258:F259)</f>
        <v>9542</v>
      </c>
      <c r="G257" s="159">
        <v>0</v>
      </c>
      <c r="H257" s="207">
        <f>SUM(H258:H259)</f>
        <v>9542</v>
      </c>
      <c r="I257" s="207">
        <f>SUM(I258:I259)</f>
        <v>0</v>
      </c>
      <c r="J257" s="276">
        <f>SUM(J258:J259)</f>
        <v>9542</v>
      </c>
      <c r="K257" s="207">
        <f>SUM(K258:K259)</f>
        <v>0</v>
      </c>
      <c r="L257" s="207">
        <f>SUM(L258:L259)</f>
        <v>9542</v>
      </c>
      <c r="M257" s="219"/>
      <c r="N257" s="219"/>
      <c r="O257" s="219"/>
      <c r="P257" s="286"/>
      <c r="Q257" s="302"/>
      <c r="R257" s="302"/>
      <c r="S257" s="83"/>
      <c r="T257" s="302"/>
      <c r="U257" s="302"/>
      <c r="V257" s="302"/>
      <c r="W257" s="302"/>
      <c r="X257" s="302"/>
      <c r="Y257" s="226"/>
    </row>
    <row r="258" spans="1:25" ht="12.75" hidden="1">
      <c r="A258" s="166"/>
      <c r="B258" s="244"/>
      <c r="C258" s="166">
        <v>4110</v>
      </c>
      <c r="D258" s="163" t="s">
        <v>142</v>
      </c>
      <c r="E258" s="193">
        <v>1167</v>
      </c>
      <c r="F258" s="193">
        <v>1335</v>
      </c>
      <c r="G258" s="159">
        <v>0</v>
      </c>
      <c r="H258" s="193">
        <v>1335</v>
      </c>
      <c r="I258" s="159"/>
      <c r="J258" s="267">
        <f>H258+I258</f>
        <v>1335</v>
      </c>
      <c r="K258" s="159"/>
      <c r="L258" s="194">
        <f>J258+K258</f>
        <v>1335</v>
      </c>
      <c r="M258" s="219"/>
      <c r="N258" s="219"/>
      <c r="O258" s="219"/>
      <c r="P258" s="225"/>
      <c r="Q258" s="227"/>
      <c r="R258" s="227"/>
      <c r="S258" s="83"/>
      <c r="T258" s="227"/>
      <c r="U258" s="83"/>
      <c r="V258" s="228"/>
      <c r="W258" s="83"/>
      <c r="X258" s="228"/>
      <c r="Y258" s="226"/>
    </row>
    <row r="259" spans="1:25" ht="12.75" hidden="1">
      <c r="A259" s="166"/>
      <c r="B259" s="244"/>
      <c r="C259" s="166" t="s">
        <v>173</v>
      </c>
      <c r="D259" s="163" t="s">
        <v>174</v>
      </c>
      <c r="E259" s="193">
        <v>7968</v>
      </c>
      <c r="F259" s="193">
        <v>8207</v>
      </c>
      <c r="G259" s="159">
        <v>0</v>
      </c>
      <c r="H259" s="193">
        <v>8207</v>
      </c>
      <c r="I259" s="159"/>
      <c r="J259" s="267">
        <f>H259+I259</f>
        <v>8207</v>
      </c>
      <c r="K259" s="159"/>
      <c r="L259" s="194">
        <f>J259+K259</f>
        <v>8207</v>
      </c>
      <c r="M259" s="219"/>
      <c r="N259" s="219"/>
      <c r="O259" s="219"/>
      <c r="P259" s="225"/>
      <c r="Q259" s="227"/>
      <c r="R259" s="227"/>
      <c r="S259" s="83"/>
      <c r="T259" s="227"/>
      <c r="U259" s="83"/>
      <c r="V259" s="228"/>
      <c r="W259" s="83"/>
      <c r="X259" s="228"/>
      <c r="Y259" s="226"/>
    </row>
    <row r="260" spans="1:25" ht="12.75" hidden="1">
      <c r="A260" s="166"/>
      <c r="B260" s="244" t="s">
        <v>218</v>
      </c>
      <c r="C260" s="166"/>
      <c r="D260" s="163" t="s">
        <v>16</v>
      </c>
      <c r="E260" s="193">
        <f>SUM(E261:E261)</f>
        <v>24273</v>
      </c>
      <c r="F260" s="193">
        <f aca="true" t="shared" si="35" ref="F260:L260">SUM(F261:F262)</f>
        <v>19168</v>
      </c>
      <c r="G260" s="159">
        <f t="shared" si="35"/>
        <v>1400</v>
      </c>
      <c r="H260" s="193">
        <f t="shared" si="35"/>
        <v>20568</v>
      </c>
      <c r="I260" s="193">
        <f t="shared" si="35"/>
        <v>8364</v>
      </c>
      <c r="J260" s="271">
        <f t="shared" si="35"/>
        <v>28932</v>
      </c>
      <c r="K260" s="193">
        <f t="shared" si="35"/>
        <v>0</v>
      </c>
      <c r="L260" s="193">
        <f t="shared" si="35"/>
        <v>28932</v>
      </c>
      <c r="M260" s="219"/>
      <c r="N260" s="219"/>
      <c r="O260" s="219"/>
      <c r="P260" s="225"/>
      <c r="Q260" s="227"/>
      <c r="R260" s="227"/>
      <c r="S260" s="83"/>
      <c r="T260" s="227"/>
      <c r="U260" s="227"/>
      <c r="V260" s="227"/>
      <c r="W260" s="227"/>
      <c r="X260" s="227"/>
      <c r="Y260" s="226"/>
    </row>
    <row r="261" spans="1:25" ht="12.75" hidden="1">
      <c r="A261" s="166"/>
      <c r="B261" s="244"/>
      <c r="C261" s="166">
        <v>3110</v>
      </c>
      <c r="D261" s="163" t="s">
        <v>217</v>
      </c>
      <c r="E261" s="193">
        <v>24273</v>
      </c>
      <c r="F261" s="193">
        <v>19168</v>
      </c>
      <c r="G261" s="159">
        <v>0</v>
      </c>
      <c r="H261" s="193">
        <v>19168</v>
      </c>
      <c r="I261" s="159">
        <v>8364</v>
      </c>
      <c r="J261" s="267">
        <f>H261+I261</f>
        <v>27532</v>
      </c>
      <c r="K261" s="159"/>
      <c r="L261" s="194">
        <f>J261+K261</f>
        <v>27532</v>
      </c>
      <c r="M261" s="219"/>
      <c r="N261" s="219"/>
      <c r="O261" s="219"/>
      <c r="P261" s="225"/>
      <c r="Q261" s="227"/>
      <c r="R261" s="227"/>
      <c r="S261" s="83"/>
      <c r="T261" s="227"/>
      <c r="U261" s="83"/>
      <c r="V261" s="228"/>
      <c r="W261" s="83"/>
      <c r="X261" s="228"/>
      <c r="Y261" s="226"/>
    </row>
    <row r="262" spans="1:25" ht="12.75" hidden="1">
      <c r="A262" s="166"/>
      <c r="B262" s="244"/>
      <c r="C262" s="166">
        <v>4300</v>
      </c>
      <c r="D262" s="163" t="s">
        <v>127</v>
      </c>
      <c r="E262" s="193"/>
      <c r="F262" s="193"/>
      <c r="G262" s="159">
        <v>1400</v>
      </c>
      <c r="H262" s="193">
        <v>1400</v>
      </c>
      <c r="I262" s="159"/>
      <c r="J262" s="267">
        <f>H262+I262</f>
        <v>1400</v>
      </c>
      <c r="K262" s="159"/>
      <c r="L262" s="194">
        <f>J262+K262</f>
        <v>1400</v>
      </c>
      <c r="M262" s="219"/>
      <c r="N262" s="219"/>
      <c r="O262" s="219"/>
      <c r="P262" s="225"/>
      <c r="Q262" s="227"/>
      <c r="R262" s="227"/>
      <c r="S262" s="83"/>
      <c r="T262" s="227"/>
      <c r="U262" s="83"/>
      <c r="V262" s="228"/>
      <c r="W262" s="83"/>
      <c r="X262" s="228"/>
      <c r="Y262" s="226"/>
    </row>
    <row r="263" spans="1:25" ht="12.75">
      <c r="A263" s="172">
        <v>854</v>
      </c>
      <c r="B263" s="243"/>
      <c r="C263" s="172"/>
      <c r="D263" s="157" t="s">
        <v>110</v>
      </c>
      <c r="E263" s="192">
        <f>SUM(E264+E279)</f>
        <v>198874</v>
      </c>
      <c r="F263" s="192">
        <f>SUM(F264+F279)</f>
        <v>206595</v>
      </c>
      <c r="G263" s="174">
        <f>SUM(G264+G279+G281)</f>
        <v>154439</v>
      </c>
      <c r="H263" s="192">
        <f>SUM(H264+H279+H281)</f>
        <v>361034</v>
      </c>
      <c r="I263" s="192">
        <f>SUM(I264+I279+I281)</f>
        <v>0</v>
      </c>
      <c r="J263" s="266">
        <f>SUM(J264+J279+J281)</f>
        <v>361034</v>
      </c>
      <c r="K263" s="192">
        <f>SUM(K264++K277+K279+K281)</f>
        <v>23658</v>
      </c>
      <c r="L263" s="192">
        <f>SUM(L264+L277+L279+L281)</f>
        <v>384692</v>
      </c>
      <c r="M263" s="224"/>
      <c r="N263" s="224"/>
      <c r="O263" s="224"/>
      <c r="P263" s="34"/>
      <c r="Q263" s="285"/>
      <c r="R263" s="285"/>
      <c r="S263" s="49"/>
      <c r="T263" s="285"/>
      <c r="U263" s="285"/>
      <c r="V263" s="285"/>
      <c r="W263" s="285"/>
      <c r="X263" s="285"/>
      <c r="Y263" s="226"/>
    </row>
    <row r="264" spans="1:25" ht="12.75" hidden="1">
      <c r="A264" s="166"/>
      <c r="B264" s="244">
        <v>85401</v>
      </c>
      <c r="C264" s="166"/>
      <c r="D264" s="163" t="s">
        <v>219</v>
      </c>
      <c r="E264" s="193">
        <f>SUM(E265:E276)</f>
        <v>198151</v>
      </c>
      <c r="F264" s="193">
        <f>SUM(F265:F276)</f>
        <v>206062</v>
      </c>
      <c r="G264" s="159">
        <v>0</v>
      </c>
      <c r="H264" s="193">
        <f>SUM(H265:H276)</f>
        <v>206062</v>
      </c>
      <c r="I264" s="193">
        <f>SUM(I265:I276)</f>
        <v>0</v>
      </c>
      <c r="J264" s="271">
        <f>SUM(J265:J276)</f>
        <v>206062</v>
      </c>
      <c r="K264" s="193">
        <f>SUM(K265:K276)</f>
        <v>0</v>
      </c>
      <c r="L264" s="193">
        <f>SUM(L265:L276)</f>
        <v>206062</v>
      </c>
      <c r="M264" s="219"/>
      <c r="N264" s="219"/>
      <c r="O264" s="219"/>
      <c r="P264" s="225"/>
      <c r="Q264" s="227"/>
      <c r="R264" s="227"/>
      <c r="S264" s="83"/>
      <c r="T264" s="227"/>
      <c r="U264" s="227"/>
      <c r="V264" s="227"/>
      <c r="W264" s="227"/>
      <c r="X264" s="227"/>
      <c r="Y264" s="226"/>
    </row>
    <row r="265" spans="1:25" ht="12.75" hidden="1">
      <c r="A265" s="166"/>
      <c r="B265" s="244"/>
      <c r="C265" s="166">
        <v>3020</v>
      </c>
      <c r="D265" s="163" t="s">
        <v>153</v>
      </c>
      <c r="E265" s="193">
        <v>4888</v>
      </c>
      <c r="F265" s="193">
        <v>5788</v>
      </c>
      <c r="G265" s="159">
        <v>0</v>
      </c>
      <c r="H265" s="193">
        <v>5788</v>
      </c>
      <c r="I265" s="159"/>
      <c r="J265" s="267">
        <f>H265+I265</f>
        <v>5788</v>
      </c>
      <c r="K265" s="159"/>
      <c r="L265" s="194">
        <f>J265+K265</f>
        <v>5788</v>
      </c>
      <c r="M265" s="219"/>
      <c r="N265" s="219"/>
      <c r="O265" s="219"/>
      <c r="P265" s="225"/>
      <c r="Q265" s="227"/>
      <c r="R265" s="227"/>
      <c r="S265" s="83"/>
      <c r="T265" s="227"/>
      <c r="U265" s="83"/>
      <c r="V265" s="228"/>
      <c r="W265" s="83"/>
      <c r="X265" s="228"/>
      <c r="Y265" s="226"/>
    </row>
    <row r="266" spans="1:25" ht="12.75" hidden="1">
      <c r="A266" s="166"/>
      <c r="B266" s="244"/>
      <c r="C266" s="166">
        <v>4010</v>
      </c>
      <c r="D266" s="163" t="s">
        <v>147</v>
      </c>
      <c r="E266" s="193">
        <v>121295</v>
      </c>
      <c r="F266" s="193">
        <v>140705</v>
      </c>
      <c r="G266" s="159">
        <v>0</v>
      </c>
      <c r="H266" s="193">
        <v>140705</v>
      </c>
      <c r="I266" s="159"/>
      <c r="J266" s="267">
        <f aca="true" t="shared" si="36" ref="J266:J276">H266+I266</f>
        <v>140705</v>
      </c>
      <c r="K266" s="159"/>
      <c r="L266" s="194">
        <f aca="true" t="shared" si="37" ref="L266:L276">J266+K266</f>
        <v>140705</v>
      </c>
      <c r="M266" s="219"/>
      <c r="N266" s="219"/>
      <c r="O266" s="219"/>
      <c r="P266" s="225"/>
      <c r="Q266" s="227"/>
      <c r="R266" s="227"/>
      <c r="S266" s="83"/>
      <c r="T266" s="227"/>
      <c r="U266" s="83"/>
      <c r="V266" s="228"/>
      <c r="W266" s="83"/>
      <c r="X266" s="228"/>
      <c r="Y266" s="226"/>
    </row>
    <row r="267" spans="1:25" ht="12.75" hidden="1">
      <c r="A267" s="166"/>
      <c r="B267" s="244"/>
      <c r="C267" s="166">
        <v>4040</v>
      </c>
      <c r="D267" s="163" t="s">
        <v>148</v>
      </c>
      <c r="E267" s="193">
        <v>9429</v>
      </c>
      <c r="F267" s="193">
        <v>10310</v>
      </c>
      <c r="G267" s="159">
        <v>0</v>
      </c>
      <c r="H267" s="193">
        <v>10310</v>
      </c>
      <c r="I267" s="159"/>
      <c r="J267" s="267">
        <f t="shared" si="36"/>
        <v>10310</v>
      </c>
      <c r="K267" s="159"/>
      <c r="L267" s="194">
        <f t="shared" si="37"/>
        <v>10310</v>
      </c>
      <c r="M267" s="219"/>
      <c r="N267" s="219"/>
      <c r="O267" s="219"/>
      <c r="P267" s="225"/>
      <c r="Q267" s="227"/>
      <c r="R267" s="227"/>
      <c r="S267" s="83"/>
      <c r="T267" s="227"/>
      <c r="U267" s="83"/>
      <c r="V267" s="228"/>
      <c r="W267" s="83"/>
      <c r="X267" s="228"/>
      <c r="Y267" s="226"/>
    </row>
    <row r="268" spans="1:25" ht="12.75" hidden="1">
      <c r="A268" s="166"/>
      <c r="B268" s="244"/>
      <c r="C268" s="166">
        <v>4110</v>
      </c>
      <c r="D268" s="163" t="s">
        <v>142</v>
      </c>
      <c r="E268" s="193">
        <v>24330</v>
      </c>
      <c r="F268" s="193">
        <v>28074</v>
      </c>
      <c r="G268" s="159">
        <v>0</v>
      </c>
      <c r="H268" s="193">
        <v>28074</v>
      </c>
      <c r="I268" s="159"/>
      <c r="J268" s="267">
        <f t="shared" si="36"/>
        <v>28074</v>
      </c>
      <c r="K268" s="159"/>
      <c r="L268" s="194">
        <f t="shared" si="37"/>
        <v>28074</v>
      </c>
      <c r="M268" s="219"/>
      <c r="N268" s="219"/>
      <c r="O268" s="219"/>
      <c r="P268" s="225"/>
      <c r="Q268" s="227"/>
      <c r="R268" s="227"/>
      <c r="S268" s="83"/>
      <c r="T268" s="227"/>
      <c r="U268" s="83"/>
      <c r="V268" s="228"/>
      <c r="W268" s="83"/>
      <c r="X268" s="228"/>
      <c r="Y268" s="226"/>
    </row>
    <row r="269" spans="1:25" ht="12.75" hidden="1">
      <c r="A269" s="166"/>
      <c r="B269" s="244"/>
      <c r="C269" s="166">
        <v>4120</v>
      </c>
      <c r="D269" s="163" t="s">
        <v>143</v>
      </c>
      <c r="E269" s="193">
        <v>3300</v>
      </c>
      <c r="F269" s="193">
        <v>3823</v>
      </c>
      <c r="G269" s="159">
        <v>0</v>
      </c>
      <c r="H269" s="193">
        <v>3823</v>
      </c>
      <c r="I269" s="159"/>
      <c r="J269" s="267">
        <f t="shared" si="36"/>
        <v>3823</v>
      </c>
      <c r="K269" s="159"/>
      <c r="L269" s="194">
        <f t="shared" si="37"/>
        <v>3823</v>
      </c>
      <c r="M269" s="219"/>
      <c r="N269" s="219"/>
      <c r="O269" s="219"/>
      <c r="P269" s="225"/>
      <c r="Q269" s="227"/>
      <c r="R269" s="227"/>
      <c r="S269" s="83"/>
      <c r="T269" s="227"/>
      <c r="U269" s="83"/>
      <c r="V269" s="228"/>
      <c r="W269" s="83"/>
      <c r="X269" s="228"/>
      <c r="Y269" s="226"/>
    </row>
    <row r="270" spans="1:25" ht="24" hidden="1">
      <c r="A270" s="166"/>
      <c r="B270" s="244"/>
      <c r="C270" s="166">
        <v>4140</v>
      </c>
      <c r="D270" s="163" t="s">
        <v>175</v>
      </c>
      <c r="E270" s="193">
        <v>638</v>
      </c>
      <c r="F270" s="193">
        <v>780</v>
      </c>
      <c r="G270" s="159">
        <v>0</v>
      </c>
      <c r="H270" s="193">
        <v>780</v>
      </c>
      <c r="I270" s="159"/>
      <c r="J270" s="267">
        <f t="shared" si="36"/>
        <v>780</v>
      </c>
      <c r="K270" s="159"/>
      <c r="L270" s="194">
        <f t="shared" si="37"/>
        <v>780</v>
      </c>
      <c r="M270" s="219"/>
      <c r="N270" s="219"/>
      <c r="O270" s="219"/>
      <c r="P270" s="225"/>
      <c r="Q270" s="227"/>
      <c r="R270" s="227"/>
      <c r="S270" s="83"/>
      <c r="T270" s="227"/>
      <c r="U270" s="83"/>
      <c r="V270" s="228"/>
      <c r="W270" s="83"/>
      <c r="X270" s="228"/>
      <c r="Y270" s="226"/>
    </row>
    <row r="271" spans="1:25" ht="12.75" hidden="1">
      <c r="A271" s="166"/>
      <c r="B271" s="244"/>
      <c r="C271" s="166">
        <v>4210</v>
      </c>
      <c r="D271" s="163" t="s">
        <v>132</v>
      </c>
      <c r="E271" s="193">
        <v>4227</v>
      </c>
      <c r="F271" s="193">
        <v>4354</v>
      </c>
      <c r="G271" s="159">
        <v>0</v>
      </c>
      <c r="H271" s="193">
        <v>4354</v>
      </c>
      <c r="I271" s="159"/>
      <c r="J271" s="267">
        <f t="shared" si="36"/>
        <v>4354</v>
      </c>
      <c r="K271" s="159"/>
      <c r="L271" s="194">
        <f t="shared" si="37"/>
        <v>4354</v>
      </c>
      <c r="M271" s="219"/>
      <c r="N271" s="219"/>
      <c r="O271" s="219"/>
      <c r="P271" s="225"/>
      <c r="Q271" s="227"/>
      <c r="R271" s="227"/>
      <c r="S271" s="83"/>
      <c r="T271" s="227"/>
      <c r="U271" s="83"/>
      <c r="V271" s="228"/>
      <c r="W271" s="83"/>
      <c r="X271" s="228"/>
      <c r="Y271" s="226"/>
    </row>
    <row r="272" spans="1:25" ht="12.75" hidden="1">
      <c r="A272" s="166"/>
      <c r="B272" s="244"/>
      <c r="C272" s="166">
        <v>4260</v>
      </c>
      <c r="D272" s="163" t="s">
        <v>154</v>
      </c>
      <c r="E272" s="193">
        <v>1519</v>
      </c>
      <c r="F272" s="193">
        <v>1565</v>
      </c>
      <c r="G272" s="159">
        <v>0</v>
      </c>
      <c r="H272" s="193">
        <v>1565</v>
      </c>
      <c r="I272" s="159"/>
      <c r="J272" s="267">
        <f t="shared" si="36"/>
        <v>1565</v>
      </c>
      <c r="K272" s="159"/>
      <c r="L272" s="194">
        <f t="shared" si="37"/>
        <v>1565</v>
      </c>
      <c r="M272" s="219"/>
      <c r="N272" s="219"/>
      <c r="O272" s="219"/>
      <c r="P272" s="225"/>
      <c r="Q272" s="227"/>
      <c r="R272" s="227"/>
      <c r="S272" s="83"/>
      <c r="T272" s="227"/>
      <c r="U272" s="83"/>
      <c r="V272" s="228"/>
      <c r="W272" s="83"/>
      <c r="X272" s="228"/>
      <c r="Y272" s="226"/>
    </row>
    <row r="273" spans="1:25" ht="12.75" hidden="1">
      <c r="A273" s="166"/>
      <c r="B273" s="244"/>
      <c r="C273" s="166">
        <v>4270</v>
      </c>
      <c r="D273" s="163" t="s">
        <v>133</v>
      </c>
      <c r="E273" s="193">
        <v>20000</v>
      </c>
      <c r="F273" s="193">
        <v>0</v>
      </c>
      <c r="G273" s="159">
        <v>0</v>
      </c>
      <c r="H273" s="193">
        <v>0</v>
      </c>
      <c r="I273" s="159"/>
      <c r="J273" s="267">
        <f t="shared" si="36"/>
        <v>0</v>
      </c>
      <c r="K273" s="159"/>
      <c r="L273" s="194">
        <f t="shared" si="37"/>
        <v>0</v>
      </c>
      <c r="M273" s="219"/>
      <c r="N273" s="219"/>
      <c r="O273" s="219"/>
      <c r="P273" s="225"/>
      <c r="Q273" s="227"/>
      <c r="R273" s="227"/>
      <c r="S273" s="83"/>
      <c r="T273" s="227"/>
      <c r="U273" s="83"/>
      <c r="V273" s="228"/>
      <c r="W273" s="83"/>
      <c r="X273" s="228"/>
      <c r="Y273" s="226"/>
    </row>
    <row r="274" spans="1:25" ht="12.75" hidden="1">
      <c r="A274" s="166"/>
      <c r="B274" s="244"/>
      <c r="C274" s="166">
        <v>4300</v>
      </c>
      <c r="D274" s="163" t="s">
        <v>127</v>
      </c>
      <c r="E274" s="193">
        <v>740</v>
      </c>
      <c r="F274" s="193">
        <v>1262</v>
      </c>
      <c r="G274" s="159">
        <v>0</v>
      </c>
      <c r="H274" s="193">
        <v>1262</v>
      </c>
      <c r="I274" s="159"/>
      <c r="J274" s="267">
        <f t="shared" si="36"/>
        <v>1262</v>
      </c>
      <c r="K274" s="159"/>
      <c r="L274" s="194">
        <f t="shared" si="37"/>
        <v>1262</v>
      </c>
      <c r="M274" s="219"/>
      <c r="N274" s="219"/>
      <c r="O274" s="219"/>
      <c r="P274" s="225"/>
      <c r="Q274" s="227"/>
      <c r="R274" s="227"/>
      <c r="S274" s="83"/>
      <c r="T274" s="227"/>
      <c r="U274" s="83"/>
      <c r="V274" s="228"/>
      <c r="W274" s="83"/>
      <c r="X274" s="228"/>
      <c r="Y274" s="226"/>
    </row>
    <row r="275" spans="1:25" ht="12.75" hidden="1">
      <c r="A275" s="166"/>
      <c r="B275" s="244"/>
      <c r="C275" s="166">
        <v>4410</v>
      </c>
      <c r="D275" s="163" t="s">
        <v>149</v>
      </c>
      <c r="E275" s="193">
        <v>1080</v>
      </c>
      <c r="F275" s="193">
        <v>1612</v>
      </c>
      <c r="G275" s="159">
        <v>0</v>
      </c>
      <c r="H275" s="193">
        <v>1612</v>
      </c>
      <c r="I275" s="159"/>
      <c r="J275" s="267">
        <f t="shared" si="36"/>
        <v>1612</v>
      </c>
      <c r="K275" s="159"/>
      <c r="L275" s="194">
        <f t="shared" si="37"/>
        <v>1612</v>
      </c>
      <c r="M275" s="219"/>
      <c r="N275" s="219"/>
      <c r="O275" s="219"/>
      <c r="P275" s="225"/>
      <c r="Q275" s="227"/>
      <c r="R275" s="227"/>
      <c r="S275" s="83"/>
      <c r="T275" s="227"/>
      <c r="U275" s="83"/>
      <c r="V275" s="228"/>
      <c r="W275" s="83"/>
      <c r="X275" s="228"/>
      <c r="Y275" s="226"/>
    </row>
    <row r="276" spans="1:25" ht="24" hidden="1">
      <c r="A276" s="166"/>
      <c r="B276" s="244"/>
      <c r="C276" s="166">
        <v>4440</v>
      </c>
      <c r="D276" s="163" t="s">
        <v>150</v>
      </c>
      <c r="E276" s="193">
        <v>6705</v>
      </c>
      <c r="F276" s="193">
        <v>7789</v>
      </c>
      <c r="G276" s="159">
        <v>0</v>
      </c>
      <c r="H276" s="193">
        <v>7789</v>
      </c>
      <c r="I276" s="159"/>
      <c r="J276" s="267">
        <f t="shared" si="36"/>
        <v>7789</v>
      </c>
      <c r="K276" s="159"/>
      <c r="L276" s="194">
        <f t="shared" si="37"/>
        <v>7789</v>
      </c>
      <c r="M276" s="219"/>
      <c r="N276" s="219"/>
      <c r="O276" s="219"/>
      <c r="P276" s="225"/>
      <c r="Q276" s="227"/>
      <c r="R276" s="227"/>
      <c r="S276" s="83"/>
      <c r="T276" s="227"/>
      <c r="U276" s="83"/>
      <c r="V276" s="228"/>
      <c r="W276" s="83"/>
      <c r="X276" s="228"/>
      <c r="Y276" s="226"/>
    </row>
    <row r="277" spans="1:25" ht="12.75">
      <c r="A277" s="166"/>
      <c r="B277" s="244" t="s">
        <v>332</v>
      </c>
      <c r="C277" s="166"/>
      <c r="D277" s="163" t="s">
        <v>334</v>
      </c>
      <c r="E277" s="193"/>
      <c r="F277" s="193"/>
      <c r="G277" s="159"/>
      <c r="H277" s="193"/>
      <c r="I277" s="159"/>
      <c r="J277" s="267">
        <v>0</v>
      </c>
      <c r="K277" s="177">
        <v>20658</v>
      </c>
      <c r="L277" s="177">
        <f>J277+K277</f>
        <v>20658</v>
      </c>
      <c r="M277" s="219"/>
      <c r="N277" s="219"/>
      <c r="O277" s="219"/>
      <c r="P277" s="225"/>
      <c r="Q277" s="227"/>
      <c r="R277" s="227"/>
      <c r="S277" s="83"/>
      <c r="T277" s="227"/>
      <c r="U277" s="83"/>
      <c r="V277" s="228"/>
      <c r="W277" s="84"/>
      <c r="X277" s="84"/>
      <c r="Y277" s="226"/>
    </row>
    <row r="278" spans="1:25" ht="12.75">
      <c r="A278" s="166"/>
      <c r="B278" s="244"/>
      <c r="C278" s="166" t="s">
        <v>333</v>
      </c>
      <c r="D278" s="163" t="s">
        <v>335</v>
      </c>
      <c r="E278" s="193"/>
      <c r="F278" s="193"/>
      <c r="G278" s="159"/>
      <c r="H278" s="193"/>
      <c r="I278" s="159"/>
      <c r="J278" s="267">
        <v>0</v>
      </c>
      <c r="K278" s="177">
        <v>20658</v>
      </c>
      <c r="L278" s="177">
        <v>20658</v>
      </c>
      <c r="M278" s="219"/>
      <c r="N278" s="219"/>
      <c r="O278" s="219"/>
      <c r="P278" s="225"/>
      <c r="Q278" s="227"/>
      <c r="R278" s="227"/>
      <c r="S278" s="83"/>
      <c r="T278" s="227"/>
      <c r="U278" s="83"/>
      <c r="V278" s="228"/>
      <c r="W278" s="84"/>
      <c r="X278" s="84"/>
      <c r="Y278" s="226"/>
    </row>
    <row r="279" spans="1:25" ht="12.75" hidden="1">
      <c r="A279" s="166"/>
      <c r="B279" s="244">
        <v>85446</v>
      </c>
      <c r="C279" s="166"/>
      <c r="D279" s="163" t="s">
        <v>186</v>
      </c>
      <c r="E279" s="193">
        <v>723</v>
      </c>
      <c r="F279" s="193">
        <f>SUM(F280)</f>
        <v>533</v>
      </c>
      <c r="G279" s="159">
        <v>0</v>
      </c>
      <c r="H279" s="193">
        <f>SUM(H280)</f>
        <v>533</v>
      </c>
      <c r="I279" s="159"/>
      <c r="J279" s="267">
        <f>H279+I279</f>
        <v>533</v>
      </c>
      <c r="K279" s="194">
        <f>K280</f>
        <v>0</v>
      </c>
      <c r="L279" s="194">
        <f>J279+K279</f>
        <v>533</v>
      </c>
      <c r="M279" s="219"/>
      <c r="N279" s="219"/>
      <c r="O279" s="219"/>
      <c r="P279" s="225"/>
      <c r="Q279" s="227"/>
      <c r="R279" s="227"/>
      <c r="S279" s="83"/>
      <c r="T279" s="227"/>
      <c r="U279" s="83"/>
      <c r="V279" s="228"/>
      <c r="W279" s="228"/>
      <c r="X279" s="228"/>
      <c r="Y279" s="226"/>
    </row>
    <row r="280" spans="1:25" ht="12.75" hidden="1">
      <c r="A280" s="166"/>
      <c r="B280" s="244"/>
      <c r="C280" s="166">
        <v>3250</v>
      </c>
      <c r="D280" s="163" t="s">
        <v>188</v>
      </c>
      <c r="E280" s="193">
        <v>723</v>
      </c>
      <c r="F280" s="193">
        <v>533</v>
      </c>
      <c r="G280" s="159">
        <v>0</v>
      </c>
      <c r="H280" s="193">
        <v>533</v>
      </c>
      <c r="I280" s="159"/>
      <c r="J280" s="267">
        <f>H280+I280</f>
        <v>533</v>
      </c>
      <c r="K280" s="159"/>
      <c r="L280" s="194">
        <f>J280+K280</f>
        <v>533</v>
      </c>
      <c r="M280" s="219"/>
      <c r="N280" s="219"/>
      <c r="O280" s="219"/>
      <c r="P280" s="225"/>
      <c r="Q280" s="227"/>
      <c r="R280" s="227"/>
      <c r="S280" s="83"/>
      <c r="T280" s="227"/>
      <c r="U280" s="83"/>
      <c r="V280" s="228"/>
      <c r="W280" s="83"/>
      <c r="X280" s="228"/>
      <c r="Y280" s="226"/>
    </row>
    <row r="281" spans="1:25" ht="12.75">
      <c r="A281" s="166"/>
      <c r="B281" s="244" t="s">
        <v>270</v>
      </c>
      <c r="C281" s="166"/>
      <c r="D281" s="163" t="s">
        <v>16</v>
      </c>
      <c r="E281" s="193"/>
      <c r="F281" s="193">
        <v>0</v>
      </c>
      <c r="G281" s="177">
        <v>154439</v>
      </c>
      <c r="H281" s="193">
        <f>SUM(H283)</f>
        <v>154439</v>
      </c>
      <c r="I281" s="159"/>
      <c r="J281" s="267">
        <f>H281+I281</f>
        <v>154439</v>
      </c>
      <c r="K281" s="194">
        <f>K282+K283</f>
        <v>3000</v>
      </c>
      <c r="L281" s="194">
        <f>J281+K281</f>
        <v>157439</v>
      </c>
      <c r="M281" s="219"/>
      <c r="N281" s="219"/>
      <c r="O281" s="219"/>
      <c r="P281" s="225"/>
      <c r="Q281" s="227"/>
      <c r="R281" s="227"/>
      <c r="S281" s="84"/>
      <c r="T281" s="227"/>
      <c r="U281" s="83"/>
      <c r="V281" s="228"/>
      <c r="W281" s="228"/>
      <c r="X281" s="228"/>
      <c r="Y281" s="226"/>
    </row>
    <row r="282" spans="1:25" ht="48">
      <c r="A282" s="166"/>
      <c r="B282" s="244"/>
      <c r="C282" s="166" t="s">
        <v>138</v>
      </c>
      <c r="D282" s="163" t="s">
        <v>139</v>
      </c>
      <c r="E282" s="193"/>
      <c r="F282" s="193"/>
      <c r="G282" s="177"/>
      <c r="H282" s="193"/>
      <c r="I282" s="159"/>
      <c r="J282" s="267">
        <v>0</v>
      </c>
      <c r="K282" s="194">
        <v>3000</v>
      </c>
      <c r="L282" s="194">
        <v>3000</v>
      </c>
      <c r="M282" s="219"/>
      <c r="N282" s="219"/>
      <c r="O282" s="219"/>
      <c r="P282" s="225"/>
      <c r="Q282" s="227"/>
      <c r="R282" s="227"/>
      <c r="S282" s="84"/>
      <c r="T282" s="227"/>
      <c r="U282" s="83"/>
      <c r="V282" s="228"/>
      <c r="W282" s="228"/>
      <c r="X282" s="228"/>
      <c r="Y282" s="226"/>
    </row>
    <row r="283" spans="1:25" ht="12.75" hidden="1">
      <c r="A283" s="166"/>
      <c r="B283" s="244"/>
      <c r="C283" s="166" t="s">
        <v>180</v>
      </c>
      <c r="D283" s="163" t="s">
        <v>181</v>
      </c>
      <c r="E283" s="193"/>
      <c r="F283" s="193">
        <v>0</v>
      </c>
      <c r="G283" s="177">
        <v>154439</v>
      </c>
      <c r="H283" s="193">
        <f>SUM(F283:G283)</f>
        <v>154439</v>
      </c>
      <c r="I283" s="159"/>
      <c r="J283" s="267">
        <f>H283+I283</f>
        <v>154439</v>
      </c>
      <c r="K283" s="159"/>
      <c r="L283" s="194">
        <f>J283+K283</f>
        <v>154439</v>
      </c>
      <c r="M283" s="219"/>
      <c r="N283" s="219"/>
      <c r="O283" s="219"/>
      <c r="P283" s="225"/>
      <c r="Q283" s="227"/>
      <c r="R283" s="227"/>
      <c r="S283" s="84"/>
      <c r="T283" s="227"/>
      <c r="U283" s="83"/>
      <c r="V283" s="228"/>
      <c r="W283" s="83"/>
      <c r="X283" s="228"/>
      <c r="Y283" s="226"/>
    </row>
    <row r="284" spans="1:25" ht="12.75">
      <c r="A284" s="172">
        <v>900</v>
      </c>
      <c r="B284" s="243"/>
      <c r="C284" s="172"/>
      <c r="D284" s="157" t="s">
        <v>111</v>
      </c>
      <c r="E284" s="192">
        <f>SUM(E285+E288+E291+E294+E296+E300+E303)</f>
        <v>983818</v>
      </c>
      <c r="F284" s="192">
        <f>SUM(F285+F288+F291+F294+F296+F300+F303)</f>
        <v>1191021</v>
      </c>
      <c r="G284" s="159">
        <v>0</v>
      </c>
      <c r="H284" s="192">
        <f>SUM(H285+H288+H291+H294+H296+H300+H303)</f>
        <v>1191021</v>
      </c>
      <c r="I284" s="192">
        <f>SUM(I285+I288+I291+I294+I296+I300+I303)</f>
        <v>53650</v>
      </c>
      <c r="J284" s="266">
        <f>SUM(J285+J288+J291+J294+J296+J300+J303)</f>
        <v>1244671</v>
      </c>
      <c r="K284" s="192">
        <f>SUM(K285+K288+K291+K294+K296+K300+K303)</f>
        <v>18016</v>
      </c>
      <c r="L284" s="192">
        <f>SUM(L285+L288+L291+L294+L296+L300+L303)</f>
        <v>1262687</v>
      </c>
      <c r="M284" s="224"/>
      <c r="N284" s="224"/>
      <c r="O284" s="224"/>
      <c r="P284" s="34"/>
      <c r="Q284" s="285"/>
      <c r="R284" s="285"/>
      <c r="S284" s="83"/>
      <c r="T284" s="285"/>
      <c r="U284" s="285"/>
      <c r="V284" s="285"/>
      <c r="W284" s="285"/>
      <c r="X284" s="285"/>
      <c r="Y284" s="226"/>
    </row>
    <row r="285" spans="1:25" ht="12.75" hidden="1">
      <c r="A285" s="166"/>
      <c r="B285" s="244">
        <v>90001</v>
      </c>
      <c r="C285" s="166"/>
      <c r="D285" s="163" t="s">
        <v>220</v>
      </c>
      <c r="E285" s="193">
        <f>SUM(E286:E287)</f>
        <v>10000</v>
      </c>
      <c r="F285" s="193">
        <f>SUM(F286:F287)</f>
        <v>10000</v>
      </c>
      <c r="G285" s="159">
        <v>0</v>
      </c>
      <c r="H285" s="193">
        <f>SUM(H286:H287)</f>
        <v>10000</v>
      </c>
      <c r="I285" s="193">
        <f>SUM(I286:I287)</f>
        <v>0</v>
      </c>
      <c r="J285" s="271">
        <f>SUM(J286:J287)</f>
        <v>10000</v>
      </c>
      <c r="K285" s="193">
        <f>SUM(K286:K287)</f>
        <v>0</v>
      </c>
      <c r="L285" s="193">
        <f>SUM(L286:L287)</f>
        <v>10000</v>
      </c>
      <c r="M285" s="219"/>
      <c r="N285" s="219"/>
      <c r="O285" s="219"/>
      <c r="P285" s="225"/>
      <c r="Q285" s="227"/>
      <c r="R285" s="227"/>
      <c r="S285" s="83"/>
      <c r="T285" s="227"/>
      <c r="U285" s="227"/>
      <c r="V285" s="227"/>
      <c r="W285" s="227"/>
      <c r="X285" s="227"/>
      <c r="Y285" s="226"/>
    </row>
    <row r="286" spans="1:25" ht="12.75" hidden="1">
      <c r="A286" s="166"/>
      <c r="B286" s="244"/>
      <c r="C286" s="166" t="s">
        <v>140</v>
      </c>
      <c r="D286" s="163" t="s">
        <v>127</v>
      </c>
      <c r="E286" s="193">
        <v>5000</v>
      </c>
      <c r="F286" s="193">
        <v>5000</v>
      </c>
      <c r="G286" s="159">
        <v>0</v>
      </c>
      <c r="H286" s="193">
        <v>5000</v>
      </c>
      <c r="I286" s="159"/>
      <c r="J286" s="267">
        <f>H286+I286</f>
        <v>5000</v>
      </c>
      <c r="K286" s="159"/>
      <c r="L286" s="194">
        <f>J286+K286</f>
        <v>5000</v>
      </c>
      <c r="M286" s="219"/>
      <c r="N286" s="219"/>
      <c r="O286" s="219"/>
      <c r="P286" s="225"/>
      <c r="Q286" s="227"/>
      <c r="R286" s="227"/>
      <c r="S286" s="83"/>
      <c r="T286" s="227"/>
      <c r="U286" s="83"/>
      <c r="V286" s="228"/>
      <c r="W286" s="83"/>
      <c r="X286" s="228"/>
      <c r="Y286" s="226"/>
    </row>
    <row r="287" spans="1:25" ht="12.75" hidden="1">
      <c r="A287" s="166"/>
      <c r="B287" s="244"/>
      <c r="C287" s="166">
        <v>4430</v>
      </c>
      <c r="D287" s="163" t="s">
        <v>144</v>
      </c>
      <c r="E287" s="193">
        <v>5000</v>
      </c>
      <c r="F287" s="193">
        <v>5000</v>
      </c>
      <c r="G287" s="159">
        <v>0</v>
      </c>
      <c r="H287" s="193">
        <v>5000</v>
      </c>
      <c r="I287" s="159"/>
      <c r="J287" s="267">
        <f>H287+I287</f>
        <v>5000</v>
      </c>
      <c r="K287" s="159"/>
      <c r="L287" s="194">
        <f>J287+K287</f>
        <v>5000</v>
      </c>
      <c r="M287" s="219"/>
      <c r="N287" s="219"/>
      <c r="O287" s="219"/>
      <c r="P287" s="225"/>
      <c r="Q287" s="227"/>
      <c r="R287" s="227"/>
      <c r="S287" s="83"/>
      <c r="T287" s="227"/>
      <c r="U287" s="83"/>
      <c r="V287" s="228"/>
      <c r="W287" s="83"/>
      <c r="X287" s="228"/>
      <c r="Y287" s="226"/>
    </row>
    <row r="288" spans="1:25" ht="12.75" hidden="1">
      <c r="A288" s="166"/>
      <c r="B288" s="244">
        <v>90003</v>
      </c>
      <c r="C288" s="166"/>
      <c r="D288" s="163" t="s">
        <v>221</v>
      </c>
      <c r="E288" s="193">
        <f>SUM(E289:E290)</f>
        <v>12000</v>
      </c>
      <c r="F288" s="193">
        <f>SUM(F289:F290)</f>
        <v>12390</v>
      </c>
      <c r="G288" s="159">
        <v>0</v>
      </c>
      <c r="H288" s="193">
        <f>SUM(H289:H290)</f>
        <v>12390</v>
      </c>
      <c r="I288" s="193">
        <f>SUM(I289:I290)</f>
        <v>0</v>
      </c>
      <c r="J288" s="271">
        <f>SUM(J289:J290)</f>
        <v>12390</v>
      </c>
      <c r="K288" s="193">
        <f>SUM(K289:K290)</f>
        <v>0</v>
      </c>
      <c r="L288" s="193">
        <f>SUM(L289:L290)</f>
        <v>12390</v>
      </c>
      <c r="M288" s="219"/>
      <c r="N288" s="219"/>
      <c r="O288" s="219"/>
      <c r="P288" s="225"/>
      <c r="Q288" s="227"/>
      <c r="R288" s="227"/>
      <c r="S288" s="83"/>
      <c r="T288" s="227"/>
      <c r="U288" s="227"/>
      <c r="V288" s="227"/>
      <c r="W288" s="227"/>
      <c r="X288" s="227"/>
      <c r="Y288" s="226"/>
    </row>
    <row r="289" spans="1:25" ht="12.75" hidden="1">
      <c r="A289" s="166"/>
      <c r="B289" s="244"/>
      <c r="C289" s="166">
        <v>4210</v>
      </c>
      <c r="D289" s="163" t="s">
        <v>132</v>
      </c>
      <c r="E289" s="193">
        <v>3000</v>
      </c>
      <c r="F289" s="193">
        <v>3090</v>
      </c>
      <c r="G289" s="159">
        <v>0</v>
      </c>
      <c r="H289" s="193">
        <v>3090</v>
      </c>
      <c r="I289" s="159"/>
      <c r="J289" s="218">
        <f>H289+I289</f>
        <v>3090</v>
      </c>
      <c r="K289" s="159"/>
      <c r="L289" s="194">
        <f>J289+K289</f>
        <v>3090</v>
      </c>
      <c r="M289" s="219"/>
      <c r="N289" s="219"/>
      <c r="O289" s="219"/>
      <c r="P289" s="225"/>
      <c r="Q289" s="227"/>
      <c r="R289" s="227"/>
      <c r="S289" s="83"/>
      <c r="T289" s="227"/>
      <c r="U289" s="83"/>
      <c r="V289" s="291"/>
      <c r="W289" s="83"/>
      <c r="X289" s="228"/>
      <c r="Y289" s="226"/>
    </row>
    <row r="290" spans="1:25" ht="12.75" hidden="1">
      <c r="A290" s="166"/>
      <c r="B290" s="244"/>
      <c r="C290" s="166">
        <v>4300</v>
      </c>
      <c r="D290" s="163" t="s">
        <v>127</v>
      </c>
      <c r="E290" s="193">
        <v>9000</v>
      </c>
      <c r="F290" s="193">
        <v>9300</v>
      </c>
      <c r="G290" s="159">
        <v>0</v>
      </c>
      <c r="H290" s="193">
        <v>9300</v>
      </c>
      <c r="I290" s="159"/>
      <c r="J290" s="218">
        <f>H290+I290</f>
        <v>9300</v>
      </c>
      <c r="K290" s="159"/>
      <c r="L290" s="194">
        <f>J290+K290</f>
        <v>9300</v>
      </c>
      <c r="M290" s="219"/>
      <c r="N290" s="219"/>
      <c r="O290" s="219"/>
      <c r="P290" s="225"/>
      <c r="Q290" s="227"/>
      <c r="R290" s="227"/>
      <c r="S290" s="83"/>
      <c r="T290" s="227"/>
      <c r="U290" s="83"/>
      <c r="V290" s="291"/>
      <c r="W290" s="83"/>
      <c r="X290" s="228"/>
      <c r="Y290" s="226"/>
    </row>
    <row r="291" spans="1:25" ht="12.75" hidden="1">
      <c r="A291" s="166"/>
      <c r="B291" s="244">
        <v>90004</v>
      </c>
      <c r="C291" s="166"/>
      <c r="D291" s="163" t="s">
        <v>223</v>
      </c>
      <c r="E291" s="193">
        <f>SUM(E292:E293)</f>
        <v>3570</v>
      </c>
      <c r="F291" s="193">
        <f>SUM(F292:F293)</f>
        <v>3680</v>
      </c>
      <c r="G291" s="159">
        <v>0</v>
      </c>
      <c r="H291" s="193">
        <f>SUM(H292:H293)</f>
        <v>3680</v>
      </c>
      <c r="I291" s="193">
        <f>SUM(I292:I293)</f>
        <v>0</v>
      </c>
      <c r="J291" s="271">
        <f>SUM(J292:J293)</f>
        <v>3680</v>
      </c>
      <c r="K291" s="193">
        <f>SUM(K292:K293)</f>
        <v>0</v>
      </c>
      <c r="L291" s="193">
        <f>SUM(L292:L293)</f>
        <v>3680</v>
      </c>
      <c r="M291" s="219"/>
      <c r="N291" s="219"/>
      <c r="O291" s="219"/>
      <c r="P291" s="225"/>
      <c r="Q291" s="227"/>
      <c r="R291" s="227"/>
      <c r="S291" s="83"/>
      <c r="T291" s="227"/>
      <c r="U291" s="227"/>
      <c r="V291" s="227"/>
      <c r="W291" s="227"/>
      <c r="X291" s="227"/>
      <c r="Y291" s="226"/>
    </row>
    <row r="292" spans="1:25" ht="12.75" hidden="1">
      <c r="A292" s="166"/>
      <c r="B292" s="244"/>
      <c r="C292" s="166">
        <v>4210</v>
      </c>
      <c r="D292" s="163" t="s">
        <v>132</v>
      </c>
      <c r="E292" s="193">
        <v>2000</v>
      </c>
      <c r="F292" s="193">
        <v>2100</v>
      </c>
      <c r="G292" s="159">
        <v>0</v>
      </c>
      <c r="H292" s="193">
        <v>2100</v>
      </c>
      <c r="I292" s="159"/>
      <c r="J292" s="267">
        <f>H292+I292</f>
        <v>2100</v>
      </c>
      <c r="K292" s="159"/>
      <c r="L292" s="194">
        <f>J292+K292</f>
        <v>2100</v>
      </c>
      <c r="M292" s="219"/>
      <c r="N292" s="219"/>
      <c r="O292" s="219"/>
      <c r="P292" s="225"/>
      <c r="Q292" s="227"/>
      <c r="R292" s="227"/>
      <c r="S292" s="83"/>
      <c r="T292" s="227"/>
      <c r="U292" s="83"/>
      <c r="V292" s="228"/>
      <c r="W292" s="83"/>
      <c r="X292" s="228"/>
      <c r="Y292" s="226"/>
    </row>
    <row r="293" spans="1:25" ht="12.75" hidden="1">
      <c r="A293" s="166"/>
      <c r="B293" s="244"/>
      <c r="C293" s="166">
        <v>4300</v>
      </c>
      <c r="D293" s="163" t="s">
        <v>127</v>
      </c>
      <c r="E293" s="193">
        <v>1570</v>
      </c>
      <c r="F293" s="193">
        <v>1580</v>
      </c>
      <c r="G293" s="159">
        <v>0</v>
      </c>
      <c r="H293" s="193">
        <v>1580</v>
      </c>
      <c r="I293" s="159"/>
      <c r="J293" s="267">
        <f>H293+I293</f>
        <v>1580</v>
      </c>
      <c r="K293" s="159"/>
      <c r="L293" s="194">
        <f>J293+K293</f>
        <v>1580</v>
      </c>
      <c r="M293" s="219"/>
      <c r="N293" s="219"/>
      <c r="O293" s="219"/>
      <c r="P293" s="225"/>
      <c r="Q293" s="227"/>
      <c r="R293" s="227"/>
      <c r="S293" s="83"/>
      <c r="T293" s="227"/>
      <c r="U293" s="83"/>
      <c r="V293" s="228"/>
      <c r="W293" s="83"/>
      <c r="X293" s="228"/>
      <c r="Y293" s="226"/>
    </row>
    <row r="294" spans="1:25" ht="12.75" hidden="1">
      <c r="A294" s="166"/>
      <c r="B294" s="244">
        <v>90013</v>
      </c>
      <c r="C294" s="166"/>
      <c r="D294" s="163" t="s">
        <v>224</v>
      </c>
      <c r="E294" s="193">
        <v>6750</v>
      </c>
      <c r="F294" s="193">
        <f>SUM(F295)</f>
        <v>6750</v>
      </c>
      <c r="G294" s="159">
        <v>0</v>
      </c>
      <c r="H294" s="193">
        <f>SUM(H295)</f>
        <v>6750</v>
      </c>
      <c r="I294" s="193">
        <f>SUM(I295)</f>
        <v>0</v>
      </c>
      <c r="J294" s="271">
        <f>SUM(J295)</f>
        <v>6750</v>
      </c>
      <c r="K294" s="193">
        <f>SUM(K295)</f>
        <v>0</v>
      </c>
      <c r="L294" s="193">
        <f>SUM(L295)</f>
        <v>6750</v>
      </c>
      <c r="M294" s="219"/>
      <c r="N294" s="219"/>
      <c r="O294" s="219"/>
      <c r="P294" s="225"/>
      <c r="Q294" s="227"/>
      <c r="R294" s="227"/>
      <c r="S294" s="83"/>
      <c r="T294" s="227"/>
      <c r="U294" s="227"/>
      <c r="V294" s="227"/>
      <c r="W294" s="227"/>
      <c r="X294" s="227"/>
      <c r="Y294" s="226"/>
    </row>
    <row r="295" spans="1:25" ht="48" hidden="1">
      <c r="A295" s="166"/>
      <c r="B295" s="244"/>
      <c r="C295" s="166">
        <v>6300</v>
      </c>
      <c r="D295" s="163" t="s">
        <v>222</v>
      </c>
      <c r="E295" s="195">
        <v>6750</v>
      </c>
      <c r="F295" s="195">
        <v>6750</v>
      </c>
      <c r="G295" s="159">
        <v>0</v>
      </c>
      <c r="H295" s="195">
        <v>6750</v>
      </c>
      <c r="I295" s="159"/>
      <c r="J295" s="267">
        <f>H295+I295</f>
        <v>6750</v>
      </c>
      <c r="K295" s="159"/>
      <c r="L295" s="194">
        <f>K295+J295</f>
        <v>6750</v>
      </c>
      <c r="M295" s="219"/>
      <c r="N295" s="219"/>
      <c r="O295" s="219"/>
      <c r="P295" s="225"/>
      <c r="Q295" s="287"/>
      <c r="R295" s="287"/>
      <c r="S295" s="83"/>
      <c r="T295" s="287"/>
      <c r="U295" s="83"/>
      <c r="V295" s="228"/>
      <c r="W295" s="83"/>
      <c r="X295" s="228"/>
      <c r="Y295" s="226"/>
    </row>
    <row r="296" spans="1:25" ht="12.75" hidden="1">
      <c r="A296" s="166"/>
      <c r="B296" s="244">
        <v>90015</v>
      </c>
      <c r="C296" s="166"/>
      <c r="D296" s="163" t="s">
        <v>112</v>
      </c>
      <c r="E296" s="193">
        <f>SUM(E297:E298)</f>
        <v>245378</v>
      </c>
      <c r="F296" s="193">
        <f>SUM(F297:F299)</f>
        <v>514375</v>
      </c>
      <c r="G296" s="159">
        <v>0</v>
      </c>
      <c r="H296" s="193">
        <f>SUM(H297:H299)</f>
        <v>514375</v>
      </c>
      <c r="I296" s="193">
        <f>SUM(I297:I299)</f>
        <v>0</v>
      </c>
      <c r="J296" s="271">
        <f>SUM(J297:J299)</f>
        <v>514375</v>
      </c>
      <c r="K296" s="193">
        <f>SUM(K297:K299)</f>
        <v>0</v>
      </c>
      <c r="L296" s="193">
        <f>SUM(L297:L299)</f>
        <v>514375</v>
      </c>
      <c r="M296" s="219"/>
      <c r="N296" s="219"/>
      <c r="O296" s="219"/>
      <c r="P296" s="225"/>
      <c r="Q296" s="227"/>
      <c r="R296" s="227"/>
      <c r="S296" s="83"/>
      <c r="T296" s="227"/>
      <c r="U296" s="227"/>
      <c r="V296" s="227"/>
      <c r="W296" s="227"/>
      <c r="X296" s="227"/>
      <c r="Y296" s="226"/>
    </row>
    <row r="297" spans="1:25" ht="12.75" hidden="1">
      <c r="A297" s="166"/>
      <c r="B297" s="244"/>
      <c r="C297" s="166">
        <v>4260</v>
      </c>
      <c r="D297" s="163" t="s">
        <v>154</v>
      </c>
      <c r="E297" s="193">
        <v>147951</v>
      </c>
      <c r="F297" s="193">
        <v>162600</v>
      </c>
      <c r="G297" s="159">
        <v>0</v>
      </c>
      <c r="H297" s="193">
        <v>162600</v>
      </c>
      <c r="I297" s="159"/>
      <c r="J297" s="267">
        <f>H297+I297</f>
        <v>162600</v>
      </c>
      <c r="K297" s="159"/>
      <c r="L297" s="194">
        <f>J297+K297</f>
        <v>162600</v>
      </c>
      <c r="M297" s="219"/>
      <c r="N297" s="219"/>
      <c r="O297" s="219"/>
      <c r="P297" s="225"/>
      <c r="Q297" s="227"/>
      <c r="R297" s="227"/>
      <c r="S297" s="83"/>
      <c r="T297" s="227"/>
      <c r="U297" s="83"/>
      <c r="V297" s="228"/>
      <c r="W297" s="83"/>
      <c r="X297" s="228"/>
      <c r="Y297" s="226"/>
    </row>
    <row r="298" spans="1:25" ht="12.75" hidden="1">
      <c r="A298" s="166"/>
      <c r="B298" s="244"/>
      <c r="C298" s="166">
        <v>4270</v>
      </c>
      <c r="D298" s="163" t="s">
        <v>133</v>
      </c>
      <c r="E298" s="193">
        <v>97427</v>
      </c>
      <c r="F298" s="193">
        <v>107230</v>
      </c>
      <c r="G298" s="159">
        <v>0</v>
      </c>
      <c r="H298" s="193">
        <v>107230</v>
      </c>
      <c r="I298" s="159"/>
      <c r="J298" s="267">
        <f>H298+I298</f>
        <v>107230</v>
      </c>
      <c r="K298" s="159"/>
      <c r="L298" s="194">
        <f>J298+K298</f>
        <v>107230</v>
      </c>
      <c r="M298" s="219"/>
      <c r="N298" s="219"/>
      <c r="O298" s="219"/>
      <c r="P298" s="225"/>
      <c r="Q298" s="227"/>
      <c r="R298" s="227"/>
      <c r="S298" s="83"/>
      <c r="T298" s="227"/>
      <c r="U298" s="83"/>
      <c r="V298" s="228"/>
      <c r="W298" s="83"/>
      <c r="X298" s="228"/>
      <c r="Y298" s="226"/>
    </row>
    <row r="299" spans="1:25" ht="12.75" hidden="1">
      <c r="A299" s="166"/>
      <c r="B299" s="244"/>
      <c r="C299" s="166" t="s">
        <v>178</v>
      </c>
      <c r="D299" s="163" t="s">
        <v>121</v>
      </c>
      <c r="E299" s="193">
        <v>0</v>
      </c>
      <c r="F299" s="193">
        <v>244545</v>
      </c>
      <c r="G299" s="159">
        <v>0</v>
      </c>
      <c r="H299" s="193">
        <v>244545</v>
      </c>
      <c r="I299" s="159"/>
      <c r="J299" s="267">
        <f>H299+I299</f>
        <v>244545</v>
      </c>
      <c r="K299" s="159"/>
      <c r="L299" s="194">
        <f>J299+K299</f>
        <v>244545</v>
      </c>
      <c r="M299" s="219"/>
      <c r="N299" s="219"/>
      <c r="O299" s="219"/>
      <c r="P299" s="225"/>
      <c r="Q299" s="227"/>
      <c r="R299" s="227"/>
      <c r="S299" s="83"/>
      <c r="T299" s="227"/>
      <c r="U299" s="83"/>
      <c r="V299" s="228"/>
      <c r="W299" s="83"/>
      <c r="X299" s="228"/>
      <c r="Y299" s="226"/>
    </row>
    <row r="300" spans="1:25" ht="12.75" hidden="1">
      <c r="A300" s="166"/>
      <c r="B300" s="246">
        <v>90017</v>
      </c>
      <c r="C300" s="166"/>
      <c r="D300" s="167" t="s">
        <v>225</v>
      </c>
      <c r="E300" s="193">
        <f>SUM(E301:E301)</f>
        <v>529220</v>
      </c>
      <c r="F300" s="193">
        <f>SUM(F301:F301)</f>
        <v>571076</v>
      </c>
      <c r="G300" s="159">
        <v>0</v>
      </c>
      <c r="H300" s="193">
        <f>SUM(H301:H301+H302)</f>
        <v>571076</v>
      </c>
      <c r="I300" s="193">
        <f>SUM(I301:I301+I302)</f>
        <v>53650</v>
      </c>
      <c r="J300" s="271">
        <f>SUM(J301:J301+J302)</f>
        <v>624726</v>
      </c>
      <c r="K300" s="193">
        <f>SUM(K301:K301+K302)</f>
        <v>0</v>
      </c>
      <c r="L300" s="193">
        <f>SUM(L301:L301+L302)</f>
        <v>624726</v>
      </c>
      <c r="M300" s="219"/>
      <c r="N300" s="306"/>
      <c r="O300" s="219"/>
      <c r="P300" s="286"/>
      <c r="Q300" s="227"/>
      <c r="R300" s="227"/>
      <c r="S300" s="83"/>
      <c r="T300" s="227"/>
      <c r="U300" s="227"/>
      <c r="V300" s="227"/>
      <c r="W300" s="227"/>
      <c r="X300" s="227"/>
      <c r="Y300" s="226"/>
    </row>
    <row r="301" spans="1:25" ht="24" hidden="1">
      <c r="A301" s="166"/>
      <c r="B301" s="244"/>
      <c r="C301" s="166">
        <v>2650</v>
      </c>
      <c r="D301" s="163" t="s">
        <v>226</v>
      </c>
      <c r="E301" s="195">
        <v>529220</v>
      </c>
      <c r="F301" s="195">
        <v>571076</v>
      </c>
      <c r="G301" s="159">
        <v>0</v>
      </c>
      <c r="H301" s="195">
        <v>571076</v>
      </c>
      <c r="I301" s="159"/>
      <c r="J301" s="267">
        <f>H301+I301</f>
        <v>571076</v>
      </c>
      <c r="K301" s="159"/>
      <c r="L301" s="194">
        <f>J301+K301</f>
        <v>571076</v>
      </c>
      <c r="M301" s="219"/>
      <c r="N301" s="219"/>
      <c r="O301" s="219"/>
      <c r="P301" s="225"/>
      <c r="Q301" s="287"/>
      <c r="R301" s="287"/>
      <c r="S301" s="83"/>
      <c r="T301" s="287"/>
      <c r="U301" s="83"/>
      <c r="V301" s="228"/>
      <c r="W301" s="83"/>
      <c r="X301" s="228"/>
      <c r="Y301" s="226"/>
    </row>
    <row r="302" spans="1:25" ht="38.25" customHeight="1" hidden="1">
      <c r="A302" s="166"/>
      <c r="B302" s="244"/>
      <c r="C302" s="166" t="s">
        <v>313</v>
      </c>
      <c r="D302" s="163" t="s">
        <v>314</v>
      </c>
      <c r="E302" s="195"/>
      <c r="F302" s="195"/>
      <c r="G302" s="159"/>
      <c r="H302" s="195"/>
      <c r="I302" s="177">
        <v>53650</v>
      </c>
      <c r="J302" s="267">
        <f>H302+I302</f>
        <v>53650</v>
      </c>
      <c r="K302" s="159"/>
      <c r="L302" s="194">
        <f>J302+K302</f>
        <v>53650</v>
      </c>
      <c r="M302" s="219"/>
      <c r="N302" s="219"/>
      <c r="O302" s="219"/>
      <c r="P302" s="225"/>
      <c r="Q302" s="287"/>
      <c r="R302" s="287"/>
      <c r="S302" s="83"/>
      <c r="T302" s="287"/>
      <c r="U302" s="84"/>
      <c r="V302" s="228"/>
      <c r="W302" s="83"/>
      <c r="X302" s="228"/>
      <c r="Y302" s="226"/>
    </row>
    <row r="303" spans="1:25" ht="12.75">
      <c r="A303" s="166"/>
      <c r="B303" s="244">
        <v>90095</v>
      </c>
      <c r="C303" s="166"/>
      <c r="D303" s="163" t="s">
        <v>16</v>
      </c>
      <c r="E303" s="193">
        <f>SUM(E304:E307)</f>
        <v>176900</v>
      </c>
      <c r="F303" s="193">
        <f>SUM(F304:F307)</f>
        <v>72750</v>
      </c>
      <c r="G303" s="159">
        <v>0</v>
      </c>
      <c r="H303" s="193">
        <f>SUM(H304:H307)</f>
        <v>72750</v>
      </c>
      <c r="I303" s="193">
        <f>SUM(I304:I307)</f>
        <v>0</v>
      </c>
      <c r="J303" s="271">
        <f>SUM(J304:J307)</f>
        <v>72750</v>
      </c>
      <c r="K303" s="193">
        <f>SUM(K304:K307)</f>
        <v>18016</v>
      </c>
      <c r="L303" s="193">
        <f>SUM(L304:L307)</f>
        <v>90766</v>
      </c>
      <c r="M303" s="219"/>
      <c r="N303" s="219"/>
      <c r="O303" s="219"/>
      <c r="P303" s="225"/>
      <c r="Q303" s="227"/>
      <c r="R303" s="227"/>
      <c r="S303" s="83"/>
      <c r="T303" s="227"/>
      <c r="U303" s="227"/>
      <c r="V303" s="227"/>
      <c r="W303" s="227"/>
      <c r="X303" s="227"/>
      <c r="Y303" s="226"/>
    </row>
    <row r="304" spans="1:25" ht="12.75">
      <c r="A304" s="166"/>
      <c r="B304" s="244"/>
      <c r="C304" s="166">
        <v>4210</v>
      </c>
      <c r="D304" s="163" t="s">
        <v>132</v>
      </c>
      <c r="E304" s="193">
        <v>42300</v>
      </c>
      <c r="F304" s="193">
        <v>13000</v>
      </c>
      <c r="G304" s="159">
        <v>0</v>
      </c>
      <c r="H304" s="193">
        <v>13000</v>
      </c>
      <c r="I304" s="159"/>
      <c r="J304" s="267">
        <f>H304+I304</f>
        <v>13000</v>
      </c>
      <c r="K304" s="159">
        <v>16216</v>
      </c>
      <c r="L304" s="194">
        <f>J304+K304</f>
        <v>29216</v>
      </c>
      <c r="M304" s="219"/>
      <c r="N304" s="219"/>
      <c r="O304" s="219"/>
      <c r="P304" s="225"/>
      <c r="Q304" s="227"/>
      <c r="R304" s="227"/>
      <c r="S304" s="83"/>
      <c r="T304" s="227"/>
      <c r="U304" s="83"/>
      <c r="V304" s="228"/>
      <c r="W304" s="83"/>
      <c r="X304" s="228"/>
      <c r="Y304" s="226"/>
    </row>
    <row r="305" spans="1:25" ht="12.75">
      <c r="A305" s="166"/>
      <c r="B305" s="244"/>
      <c r="C305" s="166">
        <v>4260</v>
      </c>
      <c r="D305" s="163" t="s">
        <v>154</v>
      </c>
      <c r="E305" s="193">
        <v>25000</v>
      </c>
      <c r="F305" s="193">
        <f>SUM(E305*1.03)</f>
        <v>25750</v>
      </c>
      <c r="G305" s="159">
        <v>0</v>
      </c>
      <c r="H305" s="193">
        <v>25750</v>
      </c>
      <c r="I305" s="159"/>
      <c r="J305" s="267">
        <f>H305+I305</f>
        <v>25750</v>
      </c>
      <c r="K305" s="159">
        <v>1800</v>
      </c>
      <c r="L305" s="194">
        <f>J305+K305</f>
        <v>27550</v>
      </c>
      <c r="M305" s="219"/>
      <c r="N305" s="219"/>
      <c r="O305" s="219"/>
      <c r="P305" s="225"/>
      <c r="Q305" s="227"/>
      <c r="R305" s="227"/>
      <c r="S305" s="83"/>
      <c r="T305" s="227"/>
      <c r="U305" s="83"/>
      <c r="V305" s="228"/>
      <c r="W305" s="83"/>
      <c r="X305" s="228"/>
      <c r="Y305" s="226"/>
    </row>
    <row r="306" spans="1:25" ht="12.75" hidden="1">
      <c r="A306" s="166"/>
      <c r="B306" s="244"/>
      <c r="C306" s="166">
        <v>4270</v>
      </c>
      <c r="D306" s="163" t="s">
        <v>133</v>
      </c>
      <c r="E306" s="193">
        <v>24000</v>
      </c>
      <c r="F306" s="193">
        <v>14000</v>
      </c>
      <c r="G306" s="159">
        <v>0</v>
      </c>
      <c r="H306" s="193">
        <v>14000</v>
      </c>
      <c r="I306" s="159"/>
      <c r="J306" s="267">
        <f>H306+I306</f>
        <v>14000</v>
      </c>
      <c r="K306" s="159"/>
      <c r="L306" s="194">
        <f>J306+K306</f>
        <v>14000</v>
      </c>
      <c r="M306" s="219"/>
      <c r="N306" s="219"/>
      <c r="O306" s="219"/>
      <c r="P306" s="225"/>
      <c r="Q306" s="227"/>
      <c r="R306" s="227"/>
      <c r="S306" s="83"/>
      <c r="T306" s="227"/>
      <c r="U306" s="83"/>
      <c r="V306" s="228"/>
      <c r="W306" s="83"/>
      <c r="X306" s="228"/>
      <c r="Y306" s="226"/>
    </row>
    <row r="307" spans="1:25" ht="12.75" hidden="1">
      <c r="A307" s="166"/>
      <c r="B307" s="244"/>
      <c r="C307" s="166">
        <v>4300</v>
      </c>
      <c r="D307" s="163" t="s">
        <v>127</v>
      </c>
      <c r="E307" s="193">
        <v>85600</v>
      </c>
      <c r="F307" s="193">
        <v>20000</v>
      </c>
      <c r="G307" s="159">
        <v>0</v>
      </c>
      <c r="H307" s="193">
        <v>20000</v>
      </c>
      <c r="I307" s="159"/>
      <c r="J307" s="267">
        <f>H307+I307</f>
        <v>20000</v>
      </c>
      <c r="K307" s="159"/>
      <c r="L307" s="194">
        <f>J307+K307</f>
        <v>20000</v>
      </c>
      <c r="M307" s="219"/>
      <c r="N307" s="219"/>
      <c r="O307" s="219"/>
      <c r="P307" s="225"/>
      <c r="Q307" s="227"/>
      <c r="R307" s="227"/>
      <c r="S307" s="83"/>
      <c r="T307" s="227"/>
      <c r="U307" s="83"/>
      <c r="V307" s="228"/>
      <c r="W307" s="83"/>
      <c r="X307" s="228"/>
      <c r="Y307" s="226"/>
    </row>
    <row r="308" spans="1:25" ht="12.75">
      <c r="A308" s="172">
        <v>921</v>
      </c>
      <c r="B308" s="243"/>
      <c r="C308" s="172"/>
      <c r="D308" s="157" t="s">
        <v>227</v>
      </c>
      <c r="E308" s="192">
        <f>SUM(E309+E311)</f>
        <v>333280</v>
      </c>
      <c r="F308" s="192">
        <f>SUM(F309+F311)</f>
        <v>376560</v>
      </c>
      <c r="G308" s="159">
        <v>0</v>
      </c>
      <c r="H308" s="192">
        <f>SUM(H309+H311)</f>
        <v>376560</v>
      </c>
      <c r="I308" s="192">
        <f>SUM(I309+I311)</f>
        <v>0</v>
      </c>
      <c r="J308" s="266">
        <f>SUM(J309+J311)</f>
        <v>376560</v>
      </c>
      <c r="K308" s="192">
        <f>SUM(K309+K311+K313+K315)</f>
        <v>51500</v>
      </c>
      <c r="L308" s="192">
        <f>SUM(L309+L311+L313+L315)</f>
        <v>428060</v>
      </c>
      <c r="M308" s="224"/>
      <c r="N308" s="224"/>
      <c r="O308" s="224"/>
      <c r="P308" s="34"/>
      <c r="Q308" s="285"/>
      <c r="R308" s="285"/>
      <c r="S308" s="83"/>
      <c r="T308" s="285"/>
      <c r="U308" s="285"/>
      <c r="V308" s="285"/>
      <c r="W308" s="285"/>
      <c r="X308" s="285"/>
      <c r="Y308" s="226"/>
    </row>
    <row r="309" spans="1:25" ht="12.75">
      <c r="A309" s="166"/>
      <c r="B309" s="244">
        <v>92114</v>
      </c>
      <c r="C309" s="166"/>
      <c r="D309" s="163" t="s">
        <v>228</v>
      </c>
      <c r="E309" s="193">
        <v>228640</v>
      </c>
      <c r="F309" s="193">
        <f>SUM(F310)</f>
        <v>291110</v>
      </c>
      <c r="G309" s="159">
        <v>0</v>
      </c>
      <c r="H309" s="193">
        <f>SUM(H310)</f>
        <v>291110</v>
      </c>
      <c r="I309" s="193">
        <f>SUM(I310)</f>
        <v>0</v>
      </c>
      <c r="J309" s="271">
        <f>SUM(J310)</f>
        <v>291110</v>
      </c>
      <c r="K309" s="193">
        <f>SUM(K310)</f>
        <v>4100</v>
      </c>
      <c r="L309" s="193">
        <f>SUM(L310)</f>
        <v>295210</v>
      </c>
      <c r="M309" s="219"/>
      <c r="N309" s="219"/>
      <c r="O309" s="219"/>
      <c r="P309" s="225"/>
      <c r="Q309" s="227"/>
      <c r="R309" s="227"/>
      <c r="S309" s="83"/>
      <c r="T309" s="227"/>
      <c r="U309" s="227"/>
      <c r="V309" s="227"/>
      <c r="W309" s="227"/>
      <c r="X309" s="227"/>
      <c r="Y309" s="226"/>
    </row>
    <row r="310" spans="1:25" ht="24">
      <c r="A310" s="166"/>
      <c r="B310" s="244"/>
      <c r="C310" s="166" t="s">
        <v>229</v>
      </c>
      <c r="D310" s="167" t="s">
        <v>230</v>
      </c>
      <c r="E310" s="198">
        <v>228640</v>
      </c>
      <c r="F310" s="207">
        <v>291110</v>
      </c>
      <c r="G310" s="159">
        <v>0</v>
      </c>
      <c r="H310" s="207">
        <v>291110</v>
      </c>
      <c r="I310" s="159"/>
      <c r="J310" s="267">
        <f>H310+I310</f>
        <v>291110</v>
      </c>
      <c r="K310" s="159">
        <v>4100</v>
      </c>
      <c r="L310" s="194">
        <f>J310+K310</f>
        <v>295210</v>
      </c>
      <c r="M310" s="219"/>
      <c r="N310" s="219"/>
      <c r="O310" s="219"/>
      <c r="P310" s="286"/>
      <c r="Q310" s="292"/>
      <c r="R310" s="302"/>
      <c r="S310" s="83"/>
      <c r="T310" s="302"/>
      <c r="U310" s="83"/>
      <c r="V310" s="228"/>
      <c r="W310" s="83"/>
      <c r="X310" s="228"/>
      <c r="Y310" s="226"/>
    </row>
    <row r="311" spans="1:25" ht="12.75">
      <c r="A311" s="166"/>
      <c r="B311" s="244">
        <v>92116</v>
      </c>
      <c r="C311" s="166"/>
      <c r="D311" s="163" t="s">
        <v>231</v>
      </c>
      <c r="E311" s="193">
        <v>104640</v>
      </c>
      <c r="F311" s="193">
        <f>SUM(F312)</f>
        <v>85450</v>
      </c>
      <c r="G311" s="159">
        <v>0</v>
      </c>
      <c r="H311" s="193">
        <f>SUM(H312)</f>
        <v>85450</v>
      </c>
      <c r="I311" s="193">
        <f>SUM(I312)</f>
        <v>0</v>
      </c>
      <c r="J311" s="271">
        <f>SUM(J312)</f>
        <v>85450</v>
      </c>
      <c r="K311" s="193">
        <f>SUM(K312)</f>
        <v>500</v>
      </c>
      <c r="L311" s="193">
        <f>SUM(L312)</f>
        <v>85950</v>
      </c>
      <c r="M311" s="219"/>
      <c r="N311" s="219"/>
      <c r="O311" s="219"/>
      <c r="P311" s="225"/>
      <c r="Q311" s="227"/>
      <c r="R311" s="227"/>
      <c r="S311" s="83"/>
      <c r="T311" s="227"/>
      <c r="U311" s="227"/>
      <c r="V311" s="227"/>
      <c r="W311" s="227"/>
      <c r="X311" s="227"/>
      <c r="Y311" s="226"/>
    </row>
    <row r="312" spans="1:25" ht="24">
      <c r="A312" s="166"/>
      <c r="B312" s="244"/>
      <c r="C312" s="166" t="s">
        <v>229</v>
      </c>
      <c r="D312" s="167" t="s">
        <v>230</v>
      </c>
      <c r="E312" s="195">
        <v>104640</v>
      </c>
      <c r="F312" s="195">
        <v>85450</v>
      </c>
      <c r="G312" s="159">
        <v>0</v>
      </c>
      <c r="H312" s="195">
        <v>85450</v>
      </c>
      <c r="I312" s="159"/>
      <c r="J312" s="267">
        <f>H312+I312</f>
        <v>85450</v>
      </c>
      <c r="K312" s="159">
        <v>500</v>
      </c>
      <c r="L312" s="194">
        <f>J312+K312</f>
        <v>85950</v>
      </c>
      <c r="M312" s="219"/>
      <c r="N312" s="219"/>
      <c r="O312" s="219"/>
      <c r="P312" s="286"/>
      <c r="Q312" s="287"/>
      <c r="R312" s="287"/>
      <c r="S312" s="83"/>
      <c r="T312" s="287"/>
      <c r="U312" s="83"/>
      <c r="V312" s="228"/>
      <c r="W312" s="83"/>
      <c r="X312" s="228"/>
      <c r="Y312" s="226"/>
    </row>
    <row r="313" spans="1:25" ht="12.75">
      <c r="A313" s="166"/>
      <c r="B313" s="244" t="s">
        <v>340</v>
      </c>
      <c r="C313" s="166"/>
      <c r="D313" s="167" t="s">
        <v>341</v>
      </c>
      <c r="E313" s="195"/>
      <c r="F313" s="195"/>
      <c r="G313" s="159"/>
      <c r="H313" s="195"/>
      <c r="I313" s="159"/>
      <c r="J313" s="267">
        <v>0</v>
      </c>
      <c r="K313" s="177">
        <f>K314</f>
        <v>35000</v>
      </c>
      <c r="L313" s="194">
        <f>J313+K313</f>
        <v>35000</v>
      </c>
      <c r="M313" s="219"/>
      <c r="N313" s="219"/>
      <c r="O313" s="219"/>
      <c r="P313" s="286"/>
      <c r="Q313" s="287"/>
      <c r="R313" s="287"/>
      <c r="S313" s="83"/>
      <c r="T313" s="287"/>
      <c r="U313" s="83"/>
      <c r="V313" s="228"/>
      <c r="W313" s="84"/>
      <c r="X313" s="228"/>
      <c r="Y313" s="226"/>
    </row>
    <row r="314" spans="1:25" ht="24">
      <c r="A314" s="166"/>
      <c r="B314" s="244"/>
      <c r="C314" s="166" t="s">
        <v>342</v>
      </c>
      <c r="D314" s="167" t="s">
        <v>343</v>
      </c>
      <c r="E314" s="195"/>
      <c r="F314" s="195"/>
      <c r="G314" s="159"/>
      <c r="H314" s="195"/>
      <c r="I314" s="159"/>
      <c r="J314" s="267">
        <v>0</v>
      </c>
      <c r="K314" s="177">
        <v>35000</v>
      </c>
      <c r="L314" s="194">
        <v>35000</v>
      </c>
      <c r="M314" s="219"/>
      <c r="N314" s="219"/>
      <c r="O314" s="219"/>
      <c r="P314" s="286"/>
      <c r="Q314" s="287"/>
      <c r="R314" s="287"/>
      <c r="S314" s="83"/>
      <c r="T314" s="287"/>
      <c r="U314" s="83"/>
      <c r="V314" s="228"/>
      <c r="W314" s="84"/>
      <c r="X314" s="228"/>
      <c r="Y314" s="226"/>
    </row>
    <row r="315" spans="1:25" ht="12.75">
      <c r="A315" s="166"/>
      <c r="B315" s="244" t="s">
        <v>344</v>
      </c>
      <c r="C315" s="166"/>
      <c r="D315" s="163" t="s">
        <v>16</v>
      </c>
      <c r="E315" s="195"/>
      <c r="F315" s="195"/>
      <c r="G315" s="159"/>
      <c r="H315" s="195"/>
      <c r="I315" s="159"/>
      <c r="J315" s="267"/>
      <c r="K315" s="177">
        <f>K316+K317</f>
        <v>11900</v>
      </c>
      <c r="L315" s="194">
        <f>K315</f>
        <v>11900</v>
      </c>
      <c r="M315" s="219"/>
      <c r="N315" s="219"/>
      <c r="O315" s="219"/>
      <c r="P315" s="286"/>
      <c r="Q315" s="287"/>
      <c r="R315" s="287"/>
      <c r="S315" s="83"/>
      <c r="T315" s="287"/>
      <c r="U315" s="83"/>
      <c r="V315" s="228"/>
      <c r="W315" s="84"/>
      <c r="X315" s="228"/>
      <c r="Y315" s="226"/>
    </row>
    <row r="316" spans="1:25" ht="12.75">
      <c r="A316" s="166"/>
      <c r="B316" s="244"/>
      <c r="C316" s="166" t="s">
        <v>191</v>
      </c>
      <c r="D316" s="163" t="s">
        <v>132</v>
      </c>
      <c r="E316" s="195"/>
      <c r="F316" s="195"/>
      <c r="G316" s="159"/>
      <c r="H316" s="195"/>
      <c r="I316" s="159"/>
      <c r="J316" s="267"/>
      <c r="K316" s="177">
        <v>10000</v>
      </c>
      <c r="L316" s="194">
        <f>K316</f>
        <v>10000</v>
      </c>
      <c r="M316" s="219"/>
      <c r="N316" s="219"/>
      <c r="O316" s="219"/>
      <c r="P316" s="225"/>
      <c r="Q316" s="287"/>
      <c r="R316" s="287"/>
      <c r="S316" s="83"/>
      <c r="T316" s="287"/>
      <c r="U316" s="83"/>
      <c r="V316" s="228"/>
      <c r="W316" s="84"/>
      <c r="X316" s="228"/>
      <c r="Y316" s="226"/>
    </row>
    <row r="317" spans="1:25" ht="12.75">
      <c r="A317" s="166"/>
      <c r="B317" s="244"/>
      <c r="C317" s="166" t="s">
        <v>140</v>
      </c>
      <c r="D317" s="163" t="s">
        <v>127</v>
      </c>
      <c r="E317" s="195"/>
      <c r="F317" s="195"/>
      <c r="G317" s="159"/>
      <c r="H317" s="195"/>
      <c r="I317" s="159"/>
      <c r="J317" s="267"/>
      <c r="K317" s="177">
        <v>1900</v>
      </c>
      <c r="L317" s="194">
        <f>K317</f>
        <v>1900</v>
      </c>
      <c r="M317" s="219"/>
      <c r="N317" s="219"/>
      <c r="O317" s="219"/>
      <c r="P317" s="225"/>
      <c r="Q317" s="287"/>
      <c r="R317" s="287"/>
      <c r="S317" s="83"/>
      <c r="T317" s="287"/>
      <c r="U317" s="83"/>
      <c r="V317" s="228"/>
      <c r="W317" s="84"/>
      <c r="X317" s="228"/>
      <c r="Y317" s="226"/>
    </row>
    <row r="318" spans="1:25" ht="12.75">
      <c r="A318" s="172">
        <v>926</v>
      </c>
      <c r="B318" s="243"/>
      <c r="C318" s="172"/>
      <c r="D318" s="157" t="s">
        <v>116</v>
      </c>
      <c r="E318" s="192">
        <f>SUM(E319+E321)</f>
        <v>473481</v>
      </c>
      <c r="F318" s="192">
        <f>SUM(F319+F321)</f>
        <v>3663842</v>
      </c>
      <c r="G318" s="192">
        <v>30000</v>
      </c>
      <c r="H318" s="192">
        <f>SUM(H319+H321)</f>
        <v>3693842</v>
      </c>
      <c r="I318" s="192">
        <f>SUM(I319+I321)</f>
        <v>4000</v>
      </c>
      <c r="J318" s="266">
        <f>SUM(J319+J321)</f>
        <v>3697842</v>
      </c>
      <c r="K318" s="192">
        <f>SUM(K319+K321)</f>
        <v>15300</v>
      </c>
      <c r="L318" s="192">
        <f>L319+L321</f>
        <v>3713142</v>
      </c>
      <c r="M318" s="224"/>
      <c r="N318" s="224"/>
      <c r="O318" s="224"/>
      <c r="P318" s="34"/>
      <c r="Q318" s="285"/>
      <c r="R318" s="285"/>
      <c r="S318" s="285"/>
      <c r="T318" s="285"/>
      <c r="U318" s="285"/>
      <c r="V318" s="285"/>
      <c r="W318" s="285"/>
      <c r="X318" s="285"/>
      <c r="Y318" s="226"/>
    </row>
    <row r="319" spans="1:25" ht="12.75" hidden="1">
      <c r="A319" s="172"/>
      <c r="B319" s="244" t="s">
        <v>232</v>
      </c>
      <c r="C319" s="166"/>
      <c r="D319" s="163" t="s">
        <v>117</v>
      </c>
      <c r="E319" s="193">
        <f>SUM(E320)</f>
        <v>428821</v>
      </c>
      <c r="F319" s="193">
        <f>SUM(F320)</f>
        <v>3618144</v>
      </c>
      <c r="G319" s="159">
        <v>30000</v>
      </c>
      <c r="H319" s="193">
        <f>SUM(H320)</f>
        <v>3648144</v>
      </c>
      <c r="I319" s="193">
        <f>SUM(I320)</f>
        <v>4000</v>
      </c>
      <c r="J319" s="271">
        <f>SUM(J320)</f>
        <v>3652144</v>
      </c>
      <c r="K319" s="193">
        <f>SUM(K320)</f>
        <v>0</v>
      </c>
      <c r="L319" s="193">
        <f>SUM(L320)</f>
        <v>3652144</v>
      </c>
      <c r="M319" s="224"/>
      <c r="N319" s="219"/>
      <c r="O319" s="219"/>
      <c r="P319" s="225"/>
      <c r="Q319" s="227"/>
      <c r="R319" s="227"/>
      <c r="S319" s="83"/>
      <c r="T319" s="227"/>
      <c r="U319" s="227"/>
      <c r="V319" s="227"/>
      <c r="W319" s="227"/>
      <c r="X319" s="227"/>
      <c r="Y319" s="226"/>
    </row>
    <row r="320" spans="1:25" ht="12.75" hidden="1">
      <c r="A320" s="172"/>
      <c r="B320" s="244"/>
      <c r="C320" s="166" t="s">
        <v>178</v>
      </c>
      <c r="D320" s="163" t="s">
        <v>121</v>
      </c>
      <c r="E320" s="193">
        <v>428821</v>
      </c>
      <c r="F320" s="193">
        <v>3618144</v>
      </c>
      <c r="G320" s="159">
        <v>30000</v>
      </c>
      <c r="H320" s="193">
        <f>SUM(F320+G320)</f>
        <v>3648144</v>
      </c>
      <c r="I320" s="159">
        <v>4000</v>
      </c>
      <c r="J320" s="267">
        <f>H320+I320</f>
        <v>3652144</v>
      </c>
      <c r="K320" s="159"/>
      <c r="L320" s="194">
        <f aca="true" t="shared" si="38" ref="L320:L325">J320+K320</f>
        <v>3652144</v>
      </c>
      <c r="M320" s="224"/>
      <c r="N320" s="219"/>
      <c r="O320" s="219"/>
      <c r="P320" s="225"/>
      <c r="Q320" s="227"/>
      <c r="R320" s="227"/>
      <c r="S320" s="83"/>
      <c r="T320" s="227"/>
      <c r="U320" s="83"/>
      <c r="V320" s="228"/>
      <c r="W320" s="83"/>
      <c r="X320" s="228"/>
      <c r="Y320" s="226"/>
    </row>
    <row r="321" spans="1:25" ht="12.75">
      <c r="A321" s="166"/>
      <c r="B321" s="244">
        <v>92695</v>
      </c>
      <c r="C321" s="166"/>
      <c r="D321" s="163" t="s">
        <v>16</v>
      </c>
      <c r="E321" s="193">
        <f>SUM(E323:E326)</f>
        <v>44660</v>
      </c>
      <c r="F321" s="193">
        <f>SUM(F322:F326)</f>
        <v>45698</v>
      </c>
      <c r="G321" s="159">
        <v>0</v>
      </c>
      <c r="H321" s="193">
        <f>SUM(H322:H326)</f>
        <v>45698</v>
      </c>
      <c r="I321" s="193"/>
      <c r="J321" s="271">
        <v>45698</v>
      </c>
      <c r="K321" s="193">
        <f>SUM(K322:K325)</f>
        <v>15300</v>
      </c>
      <c r="L321" s="193">
        <f t="shared" si="38"/>
        <v>60998</v>
      </c>
      <c r="M321" s="219"/>
      <c r="N321" s="219"/>
      <c r="O321" s="219"/>
      <c r="P321" s="225"/>
      <c r="Q321" s="227"/>
      <c r="R321" s="227"/>
      <c r="S321" s="83"/>
      <c r="T321" s="227"/>
      <c r="U321" s="227"/>
      <c r="V321" s="227"/>
      <c r="W321" s="227"/>
      <c r="X321" s="227"/>
      <c r="Y321" s="226"/>
    </row>
    <row r="322" spans="1:25" ht="48" hidden="1">
      <c r="A322" s="166"/>
      <c r="B322" s="244"/>
      <c r="C322" s="166" t="s">
        <v>138</v>
      </c>
      <c r="D322" s="167" t="s">
        <v>233</v>
      </c>
      <c r="E322" s="198">
        <v>0</v>
      </c>
      <c r="F322" s="198">
        <v>10000</v>
      </c>
      <c r="G322" s="182">
        <v>0</v>
      </c>
      <c r="H322" s="198">
        <v>36000</v>
      </c>
      <c r="I322" s="159"/>
      <c r="J322" s="267">
        <f>H322+I322</f>
        <v>36000</v>
      </c>
      <c r="K322" s="159"/>
      <c r="L322" s="194">
        <f t="shared" si="38"/>
        <v>36000</v>
      </c>
      <c r="M322" s="219"/>
      <c r="N322" s="219"/>
      <c r="O322" s="219"/>
      <c r="P322" s="286"/>
      <c r="Q322" s="292"/>
      <c r="R322" s="292"/>
      <c r="S322" s="307"/>
      <c r="T322" s="292"/>
      <c r="U322" s="83"/>
      <c r="V322" s="228"/>
      <c r="W322" s="83"/>
      <c r="X322" s="228"/>
      <c r="Y322" s="226"/>
    </row>
    <row r="323" spans="1:25" ht="12.75">
      <c r="A323" s="166"/>
      <c r="B323" s="244"/>
      <c r="C323" s="166">
        <v>4210</v>
      </c>
      <c r="D323" s="163" t="s">
        <v>132</v>
      </c>
      <c r="E323" s="193">
        <v>20400</v>
      </c>
      <c r="F323" s="193">
        <v>16012</v>
      </c>
      <c r="G323" s="159">
        <v>0</v>
      </c>
      <c r="H323" s="193">
        <v>2531</v>
      </c>
      <c r="I323" s="159"/>
      <c r="J323" s="267">
        <f>H323+I323</f>
        <v>2531</v>
      </c>
      <c r="K323" s="159">
        <v>12300</v>
      </c>
      <c r="L323" s="194">
        <f t="shared" si="38"/>
        <v>14831</v>
      </c>
      <c r="M323" s="219"/>
      <c r="N323" s="219"/>
      <c r="O323" s="219"/>
      <c r="P323" s="225"/>
      <c r="Q323" s="227"/>
      <c r="R323" s="227"/>
      <c r="S323" s="83"/>
      <c r="T323" s="227"/>
      <c r="U323" s="83"/>
      <c r="V323" s="228"/>
      <c r="W323" s="83"/>
      <c r="X323" s="228"/>
      <c r="Y323" s="226"/>
    </row>
    <row r="324" spans="1:25" ht="12.75" hidden="1">
      <c r="A324" s="166"/>
      <c r="B324" s="244"/>
      <c r="C324" s="166">
        <v>4260</v>
      </c>
      <c r="D324" s="163" t="s">
        <v>154</v>
      </c>
      <c r="E324" s="193">
        <v>8900</v>
      </c>
      <c r="F324" s="193">
        <f>SUM(E324*1.03)</f>
        <v>9167</v>
      </c>
      <c r="G324" s="159">
        <v>0</v>
      </c>
      <c r="H324" s="193">
        <v>6167</v>
      </c>
      <c r="I324" s="159"/>
      <c r="J324" s="267">
        <f>H324+I324</f>
        <v>6167</v>
      </c>
      <c r="K324" s="159"/>
      <c r="L324" s="194">
        <f t="shared" si="38"/>
        <v>6167</v>
      </c>
      <c r="M324" s="219"/>
      <c r="N324" s="219"/>
      <c r="O324" s="219"/>
      <c r="P324" s="225"/>
      <c r="Q324" s="227"/>
      <c r="R324" s="227"/>
      <c r="S324" s="83"/>
      <c r="T324" s="227"/>
      <c r="U324" s="83"/>
      <c r="V324" s="228"/>
      <c r="W324" s="83"/>
      <c r="X324" s="228"/>
      <c r="Y324" s="226"/>
    </row>
    <row r="325" spans="1:25" ht="12.75">
      <c r="A325" s="166"/>
      <c r="B325" s="244"/>
      <c r="C325" s="166">
        <v>4300</v>
      </c>
      <c r="D325" s="163" t="s">
        <v>127</v>
      </c>
      <c r="E325" s="193">
        <v>13190</v>
      </c>
      <c r="F325" s="193">
        <v>8586</v>
      </c>
      <c r="G325" s="159">
        <v>0</v>
      </c>
      <c r="H325" s="193">
        <v>1000</v>
      </c>
      <c r="I325" s="159"/>
      <c r="J325" s="267">
        <f>H325+I325</f>
        <v>1000</v>
      </c>
      <c r="K325" s="159">
        <v>3000</v>
      </c>
      <c r="L325" s="194">
        <f t="shared" si="38"/>
        <v>4000</v>
      </c>
      <c r="M325" s="219"/>
      <c r="N325" s="219"/>
      <c r="O325" s="219"/>
      <c r="P325" s="225"/>
      <c r="Q325" s="227"/>
      <c r="R325" s="227"/>
      <c r="S325" s="83"/>
      <c r="T325" s="227"/>
      <c r="U325" s="83"/>
      <c r="V325" s="228"/>
      <c r="W325" s="83"/>
      <c r="X325" s="228"/>
      <c r="Y325" s="226"/>
    </row>
    <row r="326" spans="1:25" ht="12.75" hidden="1">
      <c r="A326" s="166"/>
      <c r="B326" s="244"/>
      <c r="C326" s="166">
        <v>4430</v>
      </c>
      <c r="D326" s="163" t="s">
        <v>144</v>
      </c>
      <c r="E326" s="193">
        <v>2170</v>
      </c>
      <c r="F326" s="193">
        <v>1933</v>
      </c>
      <c r="G326" s="159">
        <v>0</v>
      </c>
      <c r="H326" s="193">
        <v>0</v>
      </c>
      <c r="I326" s="159"/>
      <c r="J326" s="267">
        <f>H326+I326</f>
        <v>0</v>
      </c>
      <c r="K326" s="159"/>
      <c r="L326" s="159"/>
      <c r="M326" s="219"/>
      <c r="N326" s="219"/>
      <c r="O326" s="219"/>
      <c r="P326" s="225"/>
      <c r="Q326" s="227"/>
      <c r="R326" s="227"/>
      <c r="S326" s="83"/>
      <c r="T326" s="227"/>
      <c r="U326" s="83"/>
      <c r="V326" s="228"/>
      <c r="W326" s="83"/>
      <c r="X326" s="83"/>
      <c r="Y326" s="226"/>
    </row>
    <row r="327" spans="1:25" ht="12.75">
      <c r="A327" s="166"/>
      <c r="B327" s="244"/>
      <c r="C327" s="166"/>
      <c r="D327" s="157" t="s">
        <v>234</v>
      </c>
      <c r="E327" s="192" t="e">
        <f aca="true" t="shared" si="39" ref="E327:L327">SUM(E59+E67+E79+E82+E87+E92+E123+E127+E138+E143+E146+E149+E218+E227+E263+E284+E308+E318)</f>
        <v>#REF!</v>
      </c>
      <c r="F327" s="192" t="e">
        <f t="shared" si="39"/>
        <v>#REF!</v>
      </c>
      <c r="G327" s="192">
        <f t="shared" si="39"/>
        <v>853789</v>
      </c>
      <c r="H327" s="192">
        <f t="shared" si="39"/>
        <v>16658450</v>
      </c>
      <c r="I327" s="192">
        <f t="shared" si="39"/>
        <v>67664</v>
      </c>
      <c r="J327" s="192">
        <f t="shared" si="39"/>
        <v>16726114</v>
      </c>
      <c r="K327" s="192">
        <f t="shared" si="39"/>
        <v>125658</v>
      </c>
      <c r="L327" s="192">
        <f t="shared" si="39"/>
        <v>16851772</v>
      </c>
      <c r="M327" s="219"/>
      <c r="N327" s="219"/>
      <c r="O327" s="219"/>
      <c r="P327" s="34"/>
      <c r="Q327" s="285"/>
      <c r="R327" s="285"/>
      <c r="S327" s="285"/>
      <c r="T327" s="285"/>
      <c r="U327" s="285"/>
      <c r="V327" s="285"/>
      <c r="W327" s="285"/>
      <c r="X327" s="285"/>
      <c r="Y327" s="226"/>
    </row>
    <row r="328" spans="1:25" ht="12.75">
      <c r="A328" s="308"/>
      <c r="B328" s="308"/>
      <c r="C328" s="308"/>
      <c r="D328" s="309"/>
      <c r="E328" s="310"/>
      <c r="F328" s="310"/>
      <c r="G328" s="311"/>
      <c r="H328" s="311"/>
      <c r="I328" s="311"/>
      <c r="J328" s="311"/>
      <c r="K328" s="16"/>
      <c r="L328" s="16"/>
      <c r="M328" s="219"/>
      <c r="N328" s="219"/>
      <c r="O328" s="219"/>
      <c r="P328" s="34"/>
      <c r="Q328" s="285"/>
      <c r="R328" s="285"/>
      <c r="S328" s="83"/>
      <c r="T328" s="83"/>
      <c r="U328" s="83"/>
      <c r="V328" s="83"/>
      <c r="W328" s="83"/>
      <c r="X328" s="83"/>
      <c r="Y328" s="226"/>
    </row>
    <row r="329" spans="1:25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</row>
    <row r="330" spans="10:25" ht="15.75">
      <c r="J330" s="86" t="s">
        <v>282</v>
      </c>
      <c r="K330" s="8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</row>
    <row r="331" spans="10:25" ht="15.75">
      <c r="J331" s="86"/>
      <c r="K331" s="8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</row>
    <row r="332" spans="10:25" ht="15.75">
      <c r="J332" s="86" t="s">
        <v>283</v>
      </c>
      <c r="K332" s="8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</row>
    <row r="333" spans="13:25" ht="12.75"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</row>
    <row r="334" spans="13:25" ht="12.75"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</row>
    <row r="335" spans="13:25" ht="12.75"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</row>
    <row r="336" spans="13:25" ht="12.75"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</row>
  </sheetData>
  <mergeCells count="8">
    <mergeCell ref="D1:K1"/>
    <mergeCell ref="D51:L51"/>
    <mergeCell ref="D52:L52"/>
    <mergeCell ref="D53:L53"/>
    <mergeCell ref="D3:L3"/>
    <mergeCell ref="D4:L4"/>
    <mergeCell ref="D2:L2"/>
    <mergeCell ref="D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35" sqref="D35"/>
    </sheetView>
  </sheetViews>
  <sheetFormatPr defaultColWidth="9.00390625" defaultRowHeight="12.75"/>
  <cols>
    <col min="1" max="1" width="5.75390625" style="0" customWidth="1"/>
    <col min="2" max="2" width="6.625" style="0" customWidth="1"/>
    <col min="3" max="3" width="6.75390625" style="0" customWidth="1"/>
    <col min="4" max="4" width="37.00390625" style="0" customWidth="1"/>
    <col min="5" max="11" width="0" style="0" hidden="1" customWidth="1"/>
    <col min="13" max="13" width="0" style="0" hidden="1" customWidth="1"/>
    <col min="14" max="14" width="8.875" style="0" customWidth="1"/>
    <col min="15" max="15" width="0" style="0" hidden="1" customWidth="1"/>
  </cols>
  <sheetData>
    <row r="1" spans="4:16" ht="15.75">
      <c r="D1" s="452" t="s">
        <v>393</v>
      </c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4:16" ht="17.25" customHeight="1">
      <c r="D2" s="86" t="s">
        <v>390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4:16" ht="17.25" customHeight="1">
      <c r="D3" s="86" t="s">
        <v>391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4:16" ht="17.25" customHeight="1">
      <c r="D4" s="86" t="s">
        <v>392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4:16" ht="16.5" customHeight="1"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</row>
    <row r="6" spans="4:16" ht="15.75"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</row>
    <row r="7" spans="4:16" ht="15.75">
      <c r="D7" s="86" t="s">
        <v>394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</row>
    <row r="10" spans="1:16" ht="33.75" customHeight="1">
      <c r="A10" s="379" t="s">
        <v>1</v>
      </c>
      <c r="B10" s="380" t="s">
        <v>2</v>
      </c>
      <c r="C10" s="381" t="s">
        <v>379</v>
      </c>
      <c r="D10" s="379" t="s">
        <v>4</v>
      </c>
      <c r="E10" s="382" t="s">
        <v>5</v>
      </c>
      <c r="F10" s="382" t="s">
        <v>318</v>
      </c>
      <c r="G10" s="383" t="s">
        <v>317</v>
      </c>
      <c r="H10" s="384" t="s">
        <v>269</v>
      </c>
      <c r="I10" s="384" t="s">
        <v>298</v>
      </c>
      <c r="J10" s="384" t="s">
        <v>274</v>
      </c>
      <c r="K10" s="384" t="s">
        <v>328</v>
      </c>
      <c r="L10" s="385" t="s">
        <v>249</v>
      </c>
      <c r="M10" s="386" t="s">
        <v>350</v>
      </c>
      <c r="N10" s="385" t="s">
        <v>294</v>
      </c>
      <c r="O10" s="385" t="s">
        <v>381</v>
      </c>
      <c r="P10" s="385" t="s">
        <v>274</v>
      </c>
    </row>
    <row r="11" spans="1:16" ht="12.75">
      <c r="A11" s="387">
        <v>710</v>
      </c>
      <c r="B11" s="387"/>
      <c r="C11" s="387"/>
      <c r="D11" s="388" t="s">
        <v>145</v>
      </c>
      <c r="E11" s="389" t="e">
        <f>SUM(#REF!+E12+E14)</f>
        <v>#REF!</v>
      </c>
      <c r="F11" s="389">
        <f>SUM(F12+F14)</f>
        <v>31450</v>
      </c>
      <c r="G11" s="390"/>
      <c r="H11" s="389">
        <f aca="true" t="shared" si="0" ref="H11:P11">SUM(H12+H14)</f>
        <v>31450</v>
      </c>
      <c r="I11" s="389">
        <f t="shared" si="0"/>
        <v>0</v>
      </c>
      <c r="J11" s="389">
        <f t="shared" si="0"/>
        <v>31450</v>
      </c>
      <c r="K11" s="389">
        <f t="shared" si="0"/>
        <v>0</v>
      </c>
      <c r="L11" s="365">
        <f t="shared" si="0"/>
        <v>31450</v>
      </c>
      <c r="M11" s="365">
        <f t="shared" si="0"/>
        <v>0</v>
      </c>
      <c r="N11" s="365">
        <v>0</v>
      </c>
      <c r="O11" s="365"/>
      <c r="P11" s="365">
        <f t="shared" si="0"/>
        <v>31450</v>
      </c>
    </row>
    <row r="12" spans="1:16" ht="12.75">
      <c r="A12" s="391"/>
      <c r="B12" s="391">
        <v>71014</v>
      </c>
      <c r="C12" s="391"/>
      <c r="D12" s="392" t="s">
        <v>146</v>
      </c>
      <c r="E12" s="393">
        <f>SUM(E13)</f>
        <v>15300</v>
      </c>
      <c r="F12" s="393">
        <f>SUM(F13)</f>
        <v>15750</v>
      </c>
      <c r="G12" s="390"/>
      <c r="H12" s="393">
        <f aca="true" t="shared" si="1" ref="H12:M12">SUM(H13)</f>
        <v>15750</v>
      </c>
      <c r="I12" s="393">
        <f t="shared" si="1"/>
        <v>0</v>
      </c>
      <c r="J12" s="393">
        <f t="shared" si="1"/>
        <v>15750</v>
      </c>
      <c r="K12" s="393">
        <f t="shared" si="1"/>
        <v>0</v>
      </c>
      <c r="L12" s="369">
        <f t="shared" si="1"/>
        <v>15750</v>
      </c>
      <c r="M12" s="369">
        <f t="shared" si="1"/>
        <v>0</v>
      </c>
      <c r="N12" s="369">
        <v>5000</v>
      </c>
      <c r="O12" s="369"/>
      <c r="P12" s="369">
        <f>P13</f>
        <v>20750</v>
      </c>
    </row>
    <row r="13" spans="1:16" ht="12.75">
      <c r="A13" s="391"/>
      <c r="B13" s="391"/>
      <c r="C13" s="391">
        <v>4300</v>
      </c>
      <c r="D13" s="392" t="s">
        <v>127</v>
      </c>
      <c r="E13" s="393">
        <v>15300</v>
      </c>
      <c r="F13" s="393">
        <v>15750</v>
      </c>
      <c r="G13" s="390"/>
      <c r="H13" s="393">
        <v>15750</v>
      </c>
      <c r="I13" s="390"/>
      <c r="J13" s="394">
        <f>H13+I13</f>
        <v>15750</v>
      </c>
      <c r="K13" s="390"/>
      <c r="L13" s="348">
        <f>J13+K13</f>
        <v>15750</v>
      </c>
      <c r="M13" s="348"/>
      <c r="N13" s="348">
        <v>5000</v>
      </c>
      <c r="O13" s="348"/>
      <c r="P13" s="348">
        <f>L13+N13</f>
        <v>20750</v>
      </c>
    </row>
    <row r="14" spans="1:16" ht="12.75">
      <c r="A14" s="391"/>
      <c r="B14" s="391">
        <v>71095</v>
      </c>
      <c r="C14" s="391"/>
      <c r="D14" s="392" t="s">
        <v>16</v>
      </c>
      <c r="E14" s="393">
        <f>SUM(E15:E15)</f>
        <v>15300</v>
      </c>
      <c r="F14" s="393">
        <f>SUM(F15:F15)</f>
        <v>15700</v>
      </c>
      <c r="G14" s="390"/>
      <c r="H14" s="393">
        <f aca="true" t="shared" si="2" ref="H14:P14">SUM(H15:H15)</f>
        <v>15700</v>
      </c>
      <c r="I14" s="393">
        <f t="shared" si="2"/>
        <v>0</v>
      </c>
      <c r="J14" s="393">
        <f t="shared" si="2"/>
        <v>15700</v>
      </c>
      <c r="K14" s="393">
        <f t="shared" si="2"/>
        <v>0</v>
      </c>
      <c r="L14" s="369">
        <f t="shared" si="2"/>
        <v>15700</v>
      </c>
      <c r="M14" s="369">
        <f t="shared" si="2"/>
        <v>0</v>
      </c>
      <c r="N14" s="369">
        <v>-5000</v>
      </c>
      <c r="O14" s="369"/>
      <c r="P14" s="369">
        <f t="shared" si="2"/>
        <v>10700</v>
      </c>
    </row>
    <row r="15" spans="1:16" ht="12.75" customHeight="1">
      <c r="A15" s="391"/>
      <c r="B15" s="391"/>
      <c r="C15" s="391">
        <v>4300</v>
      </c>
      <c r="D15" s="392" t="s">
        <v>127</v>
      </c>
      <c r="E15" s="393">
        <v>15300</v>
      </c>
      <c r="F15" s="393">
        <v>15700</v>
      </c>
      <c r="G15" s="390"/>
      <c r="H15" s="393">
        <v>15700</v>
      </c>
      <c r="I15" s="390"/>
      <c r="J15" s="394">
        <f>H15+I15</f>
        <v>15700</v>
      </c>
      <c r="K15" s="390"/>
      <c r="L15" s="348">
        <f>J15+K15</f>
        <v>15700</v>
      </c>
      <c r="M15" s="348"/>
      <c r="N15" s="348">
        <v>-5000</v>
      </c>
      <c r="O15" s="348"/>
      <c r="P15" s="348">
        <f>L15+N15</f>
        <v>10700</v>
      </c>
    </row>
    <row r="16" spans="1:16" ht="12.75" customHeight="1">
      <c r="A16" s="387">
        <v>757</v>
      </c>
      <c r="B16" s="387"/>
      <c r="C16" s="387"/>
      <c r="D16" s="388" t="s">
        <v>167</v>
      </c>
      <c r="E16" s="389">
        <f>SUM(E17)</f>
        <v>75000</v>
      </c>
      <c r="F16" s="389">
        <f>SUM(F17)</f>
        <v>160000</v>
      </c>
      <c r="G16" s="390"/>
      <c r="H16" s="389">
        <f>SUM(H17)</f>
        <v>160000</v>
      </c>
      <c r="I16" s="389">
        <f>SUM(I17)</f>
        <v>0</v>
      </c>
      <c r="J16" s="389">
        <f>SUM(J17)</f>
        <v>160000</v>
      </c>
      <c r="K16" s="389">
        <f>SUM(K17)</f>
        <v>0</v>
      </c>
      <c r="L16" s="365">
        <f>SUM(L17)</f>
        <v>160000</v>
      </c>
      <c r="M16" s="348"/>
      <c r="N16" s="374">
        <v>0</v>
      </c>
      <c r="O16" s="374"/>
      <c r="P16" s="374">
        <v>160000</v>
      </c>
    </row>
    <row r="17" spans="1:16" ht="25.5" customHeight="1">
      <c r="A17" s="391"/>
      <c r="B17" s="391">
        <v>75702</v>
      </c>
      <c r="C17" s="391"/>
      <c r="D17" s="392" t="s">
        <v>168</v>
      </c>
      <c r="E17" s="395">
        <f>SUM(E19)</f>
        <v>75000</v>
      </c>
      <c r="F17" s="395">
        <f>SUM(F19)</f>
        <v>160000</v>
      </c>
      <c r="G17" s="390"/>
      <c r="H17" s="395">
        <f aca="true" t="shared" si="3" ref="H17:M17">SUM(H19)</f>
        <v>160000</v>
      </c>
      <c r="I17" s="395">
        <f t="shared" si="3"/>
        <v>0</v>
      </c>
      <c r="J17" s="395">
        <f t="shared" si="3"/>
        <v>160000</v>
      </c>
      <c r="K17" s="395">
        <f t="shared" si="3"/>
        <v>0</v>
      </c>
      <c r="L17" s="369">
        <f t="shared" si="3"/>
        <v>160000</v>
      </c>
      <c r="M17" s="369">
        <f t="shared" si="3"/>
        <v>0</v>
      </c>
      <c r="N17" s="369">
        <v>0</v>
      </c>
      <c r="O17" s="369"/>
      <c r="P17" s="369">
        <v>160000</v>
      </c>
    </row>
    <row r="18" spans="1:16" ht="26.25" customHeight="1">
      <c r="A18" s="391"/>
      <c r="B18" s="391"/>
      <c r="C18" s="391" t="s">
        <v>388</v>
      </c>
      <c r="D18" s="392" t="s">
        <v>396</v>
      </c>
      <c r="E18" s="395"/>
      <c r="F18" s="395"/>
      <c r="G18" s="390"/>
      <c r="H18" s="395"/>
      <c r="I18" s="395"/>
      <c r="J18" s="395"/>
      <c r="K18" s="395"/>
      <c r="L18" s="369"/>
      <c r="M18" s="369"/>
      <c r="N18" s="369">
        <v>42400</v>
      </c>
      <c r="O18" s="369">
        <v>42400</v>
      </c>
      <c r="P18" s="369">
        <v>42400</v>
      </c>
    </row>
    <row r="19" spans="1:16" ht="39" customHeight="1">
      <c r="A19" s="391"/>
      <c r="B19" s="391"/>
      <c r="C19" s="391" t="s">
        <v>169</v>
      </c>
      <c r="D19" s="396" t="s">
        <v>170</v>
      </c>
      <c r="E19" s="395">
        <v>75000</v>
      </c>
      <c r="F19" s="395">
        <v>160000</v>
      </c>
      <c r="G19" s="390"/>
      <c r="H19" s="395">
        <v>160000</v>
      </c>
      <c r="I19" s="390"/>
      <c r="J19" s="394">
        <f>H19+I19</f>
        <v>160000</v>
      </c>
      <c r="K19" s="390"/>
      <c r="L19" s="348">
        <f>J19+K19</f>
        <v>160000</v>
      </c>
      <c r="M19" s="348"/>
      <c r="N19" s="348">
        <v>-42400</v>
      </c>
      <c r="O19" s="348">
        <f>L19+N19</f>
        <v>117600</v>
      </c>
      <c r="P19" s="348">
        <v>117600</v>
      </c>
    </row>
    <row r="20" spans="1:16" ht="12.75">
      <c r="A20" s="387" t="s">
        <v>193</v>
      </c>
      <c r="B20" s="387"/>
      <c r="C20" s="387"/>
      <c r="D20" s="397" t="s">
        <v>194</v>
      </c>
      <c r="E20" s="389">
        <f>SUM(E21+E27)</f>
        <v>94102</v>
      </c>
      <c r="F20" s="389">
        <f>SUM(F21+F27)</f>
        <v>83200</v>
      </c>
      <c r="G20" s="390">
        <v>0</v>
      </c>
      <c r="H20" s="389">
        <f aca="true" t="shared" si="4" ref="H20:M20">SUM(H21+H27)</f>
        <v>83200</v>
      </c>
      <c r="I20" s="389">
        <f t="shared" si="4"/>
        <v>0</v>
      </c>
      <c r="J20" s="389">
        <f t="shared" si="4"/>
        <v>83200</v>
      </c>
      <c r="K20" s="389">
        <f t="shared" si="4"/>
        <v>0</v>
      </c>
      <c r="L20" s="365">
        <v>134200</v>
      </c>
      <c r="M20" s="365">
        <f t="shared" si="4"/>
        <v>0</v>
      </c>
      <c r="N20" s="365">
        <v>0</v>
      </c>
      <c r="O20" s="365"/>
      <c r="P20" s="365">
        <v>134200</v>
      </c>
    </row>
    <row r="21" spans="1:16" ht="12.75">
      <c r="A21" s="398"/>
      <c r="B21" s="398">
        <v>85154</v>
      </c>
      <c r="C21" s="399"/>
      <c r="D21" s="398" t="s">
        <v>195</v>
      </c>
      <c r="E21" s="400">
        <f>SUM(E23:E26)</f>
        <v>94102</v>
      </c>
      <c r="F21" s="400">
        <f>SUM(F23:F26)</f>
        <v>83200</v>
      </c>
      <c r="G21" s="390">
        <v>0</v>
      </c>
      <c r="H21" s="400">
        <f>SUM(H23:H26)</f>
        <v>83200</v>
      </c>
      <c r="I21" s="400">
        <f>SUM(I23:I26)</f>
        <v>0</v>
      </c>
      <c r="J21" s="400">
        <f>SUM(J23:J26)</f>
        <v>83200</v>
      </c>
      <c r="K21" s="400">
        <f>SUM(K23:K26)</f>
        <v>0</v>
      </c>
      <c r="L21" s="348">
        <v>84200</v>
      </c>
      <c r="M21" s="348"/>
      <c r="N21" s="348">
        <v>0</v>
      </c>
      <c r="O21" s="348"/>
      <c r="P21" s="348">
        <f>L21+M21</f>
        <v>84200</v>
      </c>
    </row>
    <row r="22" spans="1:16" ht="12.75">
      <c r="A22" s="398"/>
      <c r="B22" s="398"/>
      <c r="C22" s="391" t="s">
        <v>173</v>
      </c>
      <c r="D22" s="392" t="s">
        <v>174</v>
      </c>
      <c r="E22" s="400"/>
      <c r="F22" s="400"/>
      <c r="G22" s="390"/>
      <c r="H22" s="400"/>
      <c r="I22" s="400"/>
      <c r="J22" s="400"/>
      <c r="K22" s="400"/>
      <c r="L22" s="348">
        <v>2400</v>
      </c>
      <c r="M22" s="348">
        <v>2400</v>
      </c>
      <c r="N22" s="348">
        <v>3000</v>
      </c>
      <c r="O22" s="348"/>
      <c r="P22" s="348">
        <v>5400</v>
      </c>
    </row>
    <row r="23" spans="1:16" ht="51" hidden="1">
      <c r="A23" s="391"/>
      <c r="B23" s="391"/>
      <c r="C23" s="391" t="s">
        <v>138</v>
      </c>
      <c r="D23" s="392" t="s">
        <v>139</v>
      </c>
      <c r="E23" s="401">
        <v>0</v>
      </c>
      <c r="F23" s="401">
        <v>2000</v>
      </c>
      <c r="G23" s="390">
        <v>0</v>
      </c>
      <c r="H23" s="401">
        <v>2000</v>
      </c>
      <c r="I23" s="390"/>
      <c r="J23" s="394">
        <f>H23+I23</f>
        <v>2000</v>
      </c>
      <c r="K23" s="390"/>
      <c r="L23" s="348">
        <f>J23+K23</f>
        <v>2000</v>
      </c>
      <c r="M23" s="348"/>
      <c r="N23" s="348"/>
      <c r="O23" s="348"/>
      <c r="P23" s="348">
        <f>L23+M23</f>
        <v>2000</v>
      </c>
    </row>
    <row r="24" spans="1:16" ht="12.75" hidden="1">
      <c r="A24" s="391"/>
      <c r="B24" s="391"/>
      <c r="C24" s="391" t="s">
        <v>191</v>
      </c>
      <c r="D24" s="392" t="s">
        <v>132</v>
      </c>
      <c r="E24" s="400">
        <v>32922</v>
      </c>
      <c r="F24" s="400">
        <v>30000</v>
      </c>
      <c r="G24" s="390">
        <v>0</v>
      </c>
      <c r="H24" s="400">
        <v>30000</v>
      </c>
      <c r="I24" s="390"/>
      <c r="J24" s="394">
        <f>H24+I24</f>
        <v>30000</v>
      </c>
      <c r="K24" s="390"/>
      <c r="L24" s="348">
        <f>J24+K24</f>
        <v>30000</v>
      </c>
      <c r="M24" s="348"/>
      <c r="N24" s="348"/>
      <c r="O24" s="348"/>
      <c r="P24" s="348">
        <f>L24+M24</f>
        <v>30000</v>
      </c>
    </row>
    <row r="25" spans="1:16" ht="12.75">
      <c r="A25" s="391"/>
      <c r="B25" s="391"/>
      <c r="C25" s="391" t="s">
        <v>140</v>
      </c>
      <c r="D25" s="392" t="s">
        <v>127</v>
      </c>
      <c r="E25" s="400">
        <v>61180</v>
      </c>
      <c r="F25" s="400">
        <v>51200</v>
      </c>
      <c r="G25" s="390">
        <v>0</v>
      </c>
      <c r="H25" s="400">
        <v>51200</v>
      </c>
      <c r="I25" s="390"/>
      <c r="J25" s="394">
        <f>H25+I25</f>
        <v>51200</v>
      </c>
      <c r="K25" s="390"/>
      <c r="L25" s="348">
        <v>48800</v>
      </c>
      <c r="M25" s="348">
        <v>-2400</v>
      </c>
      <c r="N25" s="348">
        <v>-3000</v>
      </c>
      <c r="O25" s="348"/>
      <c r="P25" s="348">
        <v>45800</v>
      </c>
    </row>
    <row r="28" ht="32.25" customHeight="1">
      <c r="L28" s="376" t="s">
        <v>397</v>
      </c>
    </row>
    <row r="29" spans="4:16" ht="48" customHeight="1">
      <c r="D29" s="376"/>
      <c r="E29" s="376"/>
      <c r="F29" s="376"/>
      <c r="G29" s="376"/>
      <c r="H29" s="376"/>
      <c r="I29" s="376"/>
      <c r="J29" s="376"/>
      <c r="K29" s="376"/>
      <c r="L29" s="376" t="s">
        <v>395</v>
      </c>
      <c r="M29" s="376"/>
      <c r="N29" s="376"/>
      <c r="O29" s="376"/>
      <c r="P29" s="376"/>
    </row>
  </sheetData>
  <mergeCells count="1">
    <mergeCell ref="D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5"/>
  <sheetViews>
    <sheetView workbookViewId="0" topLeftCell="A4">
      <selection activeCell="N457" sqref="N457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.00390625" style="0" customWidth="1"/>
    <col min="4" max="4" width="34.875" style="0" customWidth="1"/>
    <col min="5" max="11" width="0" style="0" hidden="1" customWidth="1"/>
    <col min="12" max="12" width="0.12890625" style="0" customWidth="1"/>
    <col min="13" max="13" width="11.75390625" style="0" customWidth="1"/>
    <col min="14" max="14" width="11.875" style="0" customWidth="1"/>
  </cols>
  <sheetData>
    <row r="1" spans="4:14" ht="15.75">
      <c r="D1" s="449" t="s">
        <v>252</v>
      </c>
      <c r="E1" s="410"/>
      <c r="F1" s="410"/>
      <c r="G1" s="411"/>
      <c r="H1" s="411"/>
      <c r="I1" s="411"/>
      <c r="J1" s="411"/>
      <c r="K1" s="411"/>
      <c r="L1" s="411"/>
      <c r="M1" s="411"/>
      <c r="N1" s="411"/>
    </row>
    <row r="2" spans="4:14" ht="15.75">
      <c r="D2" s="449" t="s">
        <v>355</v>
      </c>
      <c r="E2" s="410"/>
      <c r="F2" s="410"/>
      <c r="G2" s="411"/>
      <c r="H2" s="411"/>
      <c r="I2" s="411"/>
      <c r="J2" s="411"/>
      <c r="K2" s="411"/>
      <c r="L2" s="411"/>
      <c r="M2" s="411"/>
      <c r="N2" s="411"/>
    </row>
    <row r="3" spans="4:14" ht="15.75">
      <c r="D3" s="449" t="s">
        <v>250</v>
      </c>
      <c r="E3" s="410"/>
      <c r="F3" s="410"/>
      <c r="G3" s="411"/>
      <c r="H3" s="411"/>
      <c r="I3" s="411"/>
      <c r="J3" s="411"/>
      <c r="K3" s="411"/>
      <c r="L3" s="411"/>
      <c r="M3" s="411"/>
      <c r="N3" s="411"/>
    </row>
    <row r="4" spans="4:14" ht="15.75">
      <c r="D4" s="449" t="s">
        <v>356</v>
      </c>
      <c r="E4" s="410"/>
      <c r="F4" s="410"/>
      <c r="G4" s="411"/>
      <c r="H4" s="411"/>
      <c r="I4" s="411"/>
      <c r="J4" s="411"/>
      <c r="K4" s="411"/>
      <c r="L4" s="411"/>
      <c r="M4" s="411"/>
      <c r="N4" s="411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369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4" ht="48">
      <c r="A9" s="147" t="s">
        <v>1</v>
      </c>
      <c r="B9" s="148" t="s">
        <v>2</v>
      </c>
      <c r="C9" s="149" t="s">
        <v>354</v>
      </c>
      <c r="D9" s="147" t="s">
        <v>4</v>
      </c>
      <c r="E9" s="150" t="s">
        <v>5</v>
      </c>
      <c r="F9" s="150" t="s">
        <v>318</v>
      </c>
      <c r="G9" s="151" t="s">
        <v>317</v>
      </c>
      <c r="H9" s="152" t="s">
        <v>269</v>
      </c>
      <c r="I9" s="153" t="s">
        <v>298</v>
      </c>
      <c r="J9" s="153" t="s">
        <v>274</v>
      </c>
      <c r="K9" s="258" t="s">
        <v>328</v>
      </c>
      <c r="L9" s="342" t="s">
        <v>249</v>
      </c>
      <c r="M9" s="342" t="s">
        <v>291</v>
      </c>
      <c r="N9" s="342" t="s">
        <v>274</v>
      </c>
    </row>
    <row r="10" spans="1:14" ht="12.75" hidden="1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321">
        <f t="shared" si="0"/>
        <v>0</v>
      </c>
      <c r="L10" s="184">
        <f t="shared" si="0"/>
        <v>506676</v>
      </c>
      <c r="M10" s="184">
        <f t="shared" si="0"/>
        <v>0</v>
      </c>
      <c r="N10" s="184">
        <f t="shared" si="0"/>
        <v>506676</v>
      </c>
    </row>
    <row r="11" spans="1:14" ht="12.75" hidden="1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322">
        <f t="shared" si="1"/>
        <v>0</v>
      </c>
      <c r="L11" s="181">
        <f t="shared" si="1"/>
        <v>506676</v>
      </c>
      <c r="M11" s="181">
        <f t="shared" si="1"/>
        <v>0</v>
      </c>
      <c r="N11" s="181">
        <f t="shared" si="1"/>
        <v>506676</v>
      </c>
    </row>
    <row r="12" spans="1:14" ht="87.75" customHeight="1" hidden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L12" s="330">
        <f>J12+K12</f>
        <v>0</v>
      </c>
      <c r="M12" s="330"/>
      <c r="N12" s="330"/>
    </row>
    <row r="13" spans="1:14" ht="72.75" customHeight="1" hidden="1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L13" s="330">
        <f>J13+K13</f>
        <v>506676</v>
      </c>
      <c r="M13" s="330"/>
      <c r="N13" s="330">
        <f>L13+M13</f>
        <v>506676</v>
      </c>
    </row>
    <row r="14" spans="1:14" ht="12.75" hidden="1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2" ref="H14:N15">SUM(H15)</f>
        <v>600</v>
      </c>
      <c r="I14" s="158">
        <f t="shared" si="2"/>
        <v>0</v>
      </c>
      <c r="J14" s="158">
        <f t="shared" si="2"/>
        <v>600</v>
      </c>
      <c r="K14" s="321">
        <f t="shared" si="2"/>
        <v>0</v>
      </c>
      <c r="L14" s="184">
        <f t="shared" si="2"/>
        <v>600</v>
      </c>
      <c r="M14" s="184">
        <f t="shared" si="2"/>
        <v>0</v>
      </c>
      <c r="N14" s="184">
        <f t="shared" si="2"/>
        <v>600</v>
      </c>
    </row>
    <row r="15" spans="1:14" ht="12.75" hidden="1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2"/>
        <v>600</v>
      </c>
      <c r="I15" s="164">
        <f t="shared" si="2"/>
        <v>0</v>
      </c>
      <c r="J15" s="164">
        <f t="shared" si="2"/>
        <v>600</v>
      </c>
      <c r="K15" s="322">
        <f t="shared" si="2"/>
        <v>0</v>
      </c>
      <c r="L15" s="181">
        <f t="shared" si="2"/>
        <v>600</v>
      </c>
      <c r="M15" s="181">
        <f t="shared" si="2"/>
        <v>0</v>
      </c>
      <c r="N15" s="181">
        <f t="shared" si="2"/>
        <v>600</v>
      </c>
    </row>
    <row r="16" spans="1:14" ht="63" customHeight="1" hidden="1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L16" s="330">
        <f>J16+K16</f>
        <v>600</v>
      </c>
      <c r="M16" s="330"/>
      <c r="N16" s="330">
        <f>L16+M16</f>
        <v>600</v>
      </c>
    </row>
    <row r="17" spans="1:14" ht="12.75">
      <c r="A17" s="155">
        <v>600</v>
      </c>
      <c r="B17" s="155"/>
      <c r="C17" s="172"/>
      <c r="D17" s="173" t="s">
        <v>19</v>
      </c>
      <c r="E17" s="158" t="e">
        <f aca="true" t="shared" si="3" ref="E17:N17">SUM(E18)</f>
        <v>#REF!</v>
      </c>
      <c r="F17" s="158">
        <f t="shared" si="3"/>
        <v>1113824</v>
      </c>
      <c r="G17" s="174">
        <f t="shared" si="3"/>
        <v>1220</v>
      </c>
      <c r="H17" s="175">
        <f t="shared" si="3"/>
        <v>1115044</v>
      </c>
      <c r="I17" s="175">
        <f t="shared" si="3"/>
        <v>0</v>
      </c>
      <c r="J17" s="175">
        <f t="shared" si="3"/>
        <v>1115044</v>
      </c>
      <c r="K17" s="323">
        <f t="shared" si="3"/>
        <v>42000</v>
      </c>
      <c r="L17" s="354">
        <f t="shared" si="3"/>
        <v>1157044</v>
      </c>
      <c r="M17" s="354">
        <f t="shared" si="3"/>
        <v>-340733</v>
      </c>
      <c r="N17" s="354">
        <f t="shared" si="3"/>
        <v>816311</v>
      </c>
    </row>
    <row r="18" spans="1:14" ht="12.75">
      <c r="A18" s="160"/>
      <c r="B18" s="160">
        <v>60016</v>
      </c>
      <c r="C18" s="166"/>
      <c r="D18" s="167" t="s">
        <v>20</v>
      </c>
      <c r="E18" s="164" t="e">
        <f>SUM(#REF!)</f>
        <v>#REF!</v>
      </c>
      <c r="F18" s="164">
        <f>SUM(F19:F22)</f>
        <v>1113824</v>
      </c>
      <c r="G18" s="164">
        <f>SUM(G19:G22)</f>
        <v>1220</v>
      </c>
      <c r="H18" s="176">
        <f>SUM(H19:H22)</f>
        <v>1115044</v>
      </c>
      <c r="I18" s="176">
        <f aca="true" t="shared" si="4" ref="I18:N18">SUM(I19:I24)</f>
        <v>0</v>
      </c>
      <c r="J18" s="176">
        <f t="shared" si="4"/>
        <v>1115044</v>
      </c>
      <c r="K18" s="324">
        <f t="shared" si="4"/>
        <v>42000</v>
      </c>
      <c r="L18" s="355">
        <f t="shared" si="4"/>
        <v>1157044</v>
      </c>
      <c r="M18" s="355">
        <f t="shared" si="4"/>
        <v>-340733</v>
      </c>
      <c r="N18" s="355">
        <f t="shared" si="4"/>
        <v>816311</v>
      </c>
    </row>
    <row r="19" spans="1:14" ht="12.75">
      <c r="A19" s="160"/>
      <c r="B19" s="160"/>
      <c r="C19" s="166" t="s">
        <v>26</v>
      </c>
      <c r="D19" s="167" t="s">
        <v>27</v>
      </c>
      <c r="E19" s="164"/>
      <c r="F19" s="164"/>
      <c r="G19" s="159">
        <v>400</v>
      </c>
      <c r="H19" s="177">
        <f>SUM(F19:G19)</f>
        <v>400</v>
      </c>
      <c r="I19" s="178"/>
      <c r="J19" s="179">
        <f>H19+I19</f>
        <v>400</v>
      </c>
      <c r="L19" s="348">
        <f>J19+K19</f>
        <v>400</v>
      </c>
      <c r="M19" s="348">
        <v>1600</v>
      </c>
      <c r="N19" s="348">
        <f aca="true" t="shared" si="5" ref="N19:N24">L19+M19</f>
        <v>2000</v>
      </c>
    </row>
    <row r="20" spans="1:14" ht="12.75" hidden="1">
      <c r="A20" s="160"/>
      <c r="B20" s="160"/>
      <c r="C20" s="166" t="s">
        <v>95</v>
      </c>
      <c r="D20" s="167" t="s">
        <v>27</v>
      </c>
      <c r="E20" s="164"/>
      <c r="F20" s="164"/>
      <c r="G20" s="159">
        <v>820</v>
      </c>
      <c r="H20" s="177">
        <f>SUM(F20:G20)</f>
        <v>820</v>
      </c>
      <c r="I20" s="178"/>
      <c r="J20" s="179">
        <f>H20+I20</f>
        <v>820</v>
      </c>
      <c r="L20" s="330">
        <f>J20+K20</f>
        <v>820</v>
      </c>
      <c r="M20" s="330"/>
      <c r="N20" s="330">
        <f t="shared" si="5"/>
        <v>820</v>
      </c>
    </row>
    <row r="21" spans="1:14" ht="51" customHeight="1" hidden="1">
      <c r="A21" s="160"/>
      <c r="B21" s="160"/>
      <c r="C21" s="166" t="s">
        <v>336</v>
      </c>
      <c r="D21" s="167" t="s">
        <v>337</v>
      </c>
      <c r="E21" s="164"/>
      <c r="F21" s="164"/>
      <c r="G21" s="159"/>
      <c r="H21" s="177"/>
      <c r="I21" s="178"/>
      <c r="J21" s="179">
        <v>0</v>
      </c>
      <c r="K21" s="146">
        <v>42000</v>
      </c>
      <c r="L21" s="330">
        <v>42000</v>
      </c>
      <c r="M21" s="330"/>
      <c r="N21" s="330">
        <f t="shared" si="5"/>
        <v>42000</v>
      </c>
    </row>
    <row r="22" spans="1:14" ht="37.5" customHeight="1" hidden="1">
      <c r="A22" s="160"/>
      <c r="B22" s="160"/>
      <c r="C22" s="166" t="s">
        <v>10</v>
      </c>
      <c r="D22" s="167" t="s">
        <v>21</v>
      </c>
      <c r="E22" s="164">
        <v>0</v>
      </c>
      <c r="F22" s="164">
        <v>1113824</v>
      </c>
      <c r="G22" s="168">
        <v>0</v>
      </c>
      <c r="H22" s="180">
        <f>SUM(F22:G22)</f>
        <v>1113824</v>
      </c>
      <c r="I22" s="178">
        <v>-1113824</v>
      </c>
      <c r="J22" s="179">
        <f>H22+I22</f>
        <v>0</v>
      </c>
      <c r="L22" s="330">
        <f>J22+K22</f>
        <v>0</v>
      </c>
      <c r="M22" s="330"/>
      <c r="N22" s="330">
        <f t="shared" si="5"/>
        <v>0</v>
      </c>
    </row>
    <row r="23" spans="1:14" ht="84" customHeight="1">
      <c r="A23" s="160"/>
      <c r="B23" s="160"/>
      <c r="C23" s="166" t="s">
        <v>302</v>
      </c>
      <c r="D23" s="167" t="s">
        <v>303</v>
      </c>
      <c r="E23" s="164"/>
      <c r="F23" s="164"/>
      <c r="G23" s="168"/>
      <c r="H23" s="180"/>
      <c r="I23" s="178">
        <v>982786</v>
      </c>
      <c r="J23" s="179">
        <f>H23+I23</f>
        <v>982786</v>
      </c>
      <c r="L23" s="348">
        <f>J23+K23</f>
        <v>982786</v>
      </c>
      <c r="M23" s="348">
        <v>-302059</v>
      </c>
      <c r="N23" s="348">
        <f t="shared" si="5"/>
        <v>680727</v>
      </c>
    </row>
    <row r="24" spans="1:14" ht="84.75" customHeight="1">
      <c r="A24" s="160"/>
      <c r="B24" s="160"/>
      <c r="C24" s="166" t="s">
        <v>319</v>
      </c>
      <c r="D24" s="167" t="s">
        <v>320</v>
      </c>
      <c r="E24" s="164"/>
      <c r="F24" s="164"/>
      <c r="G24" s="168"/>
      <c r="H24" s="180"/>
      <c r="I24" s="178">
        <v>131038</v>
      </c>
      <c r="J24" s="179">
        <f>H24+I24</f>
        <v>131038</v>
      </c>
      <c r="L24" s="348">
        <f>J24+K24</f>
        <v>131038</v>
      </c>
      <c r="M24" s="348">
        <v>-40274</v>
      </c>
      <c r="N24" s="348">
        <f t="shared" si="5"/>
        <v>90764</v>
      </c>
    </row>
    <row r="25" spans="1:14" ht="12.75">
      <c r="A25" s="155">
        <v>700</v>
      </c>
      <c r="B25" s="155"/>
      <c r="C25" s="172"/>
      <c r="D25" s="173" t="s">
        <v>22</v>
      </c>
      <c r="E25" s="158">
        <f>SUM(E26)</f>
        <v>1326553</v>
      </c>
      <c r="F25" s="158">
        <f>SUM(F26)</f>
        <v>1800775</v>
      </c>
      <c r="G25" s="159">
        <v>0</v>
      </c>
      <c r="H25" s="158">
        <f aca="true" t="shared" si="6" ref="H25:N25">SUM(H26)</f>
        <v>1800775</v>
      </c>
      <c r="I25" s="158">
        <f t="shared" si="6"/>
        <v>0</v>
      </c>
      <c r="J25" s="158">
        <f t="shared" si="6"/>
        <v>1800775</v>
      </c>
      <c r="K25" s="321">
        <f t="shared" si="6"/>
        <v>0</v>
      </c>
      <c r="L25" s="184">
        <f t="shared" si="6"/>
        <v>1800775</v>
      </c>
      <c r="M25" s="184">
        <f>SUM(M26)</f>
        <v>-42507</v>
      </c>
      <c r="N25" s="184">
        <f t="shared" si="6"/>
        <v>1758268</v>
      </c>
    </row>
    <row r="26" spans="1:14" ht="15" customHeight="1">
      <c r="A26" s="160"/>
      <c r="B26" s="160">
        <v>70005</v>
      </c>
      <c r="C26" s="166"/>
      <c r="D26" s="167" t="s">
        <v>23</v>
      </c>
      <c r="E26" s="164">
        <f>SUM(E27:E32)</f>
        <v>1326553</v>
      </c>
      <c r="F26" s="164">
        <f>SUM(F27:F32)</f>
        <v>1800775</v>
      </c>
      <c r="G26" s="159">
        <v>0</v>
      </c>
      <c r="H26" s="164">
        <f aca="true" t="shared" si="7" ref="H26:N26">SUM(H27:H32)</f>
        <v>1800775</v>
      </c>
      <c r="I26" s="164">
        <f t="shared" si="7"/>
        <v>0</v>
      </c>
      <c r="J26" s="164">
        <f t="shared" si="7"/>
        <v>1800775</v>
      </c>
      <c r="K26" s="322">
        <f t="shared" si="7"/>
        <v>0</v>
      </c>
      <c r="L26" s="181">
        <f t="shared" si="7"/>
        <v>1800775</v>
      </c>
      <c r="M26" s="181">
        <f t="shared" si="7"/>
        <v>-42507</v>
      </c>
      <c r="N26" s="181">
        <f t="shared" si="7"/>
        <v>1758268</v>
      </c>
    </row>
    <row r="27" spans="1:14" ht="26.25" customHeight="1" hidden="1">
      <c r="A27" s="160"/>
      <c r="B27" s="160"/>
      <c r="C27" s="166" t="s">
        <v>24</v>
      </c>
      <c r="D27" s="167" t="s">
        <v>25</v>
      </c>
      <c r="E27" s="164">
        <v>7050</v>
      </c>
      <c r="F27" s="181">
        <v>7050</v>
      </c>
      <c r="G27" s="159">
        <v>0</v>
      </c>
      <c r="H27" s="181">
        <v>7050</v>
      </c>
      <c r="I27" s="178"/>
      <c r="J27" s="179">
        <f aca="true" t="shared" si="8" ref="J27:J32">H27+I27</f>
        <v>7050</v>
      </c>
      <c r="L27" s="330">
        <f aca="true" t="shared" si="9" ref="L27:L32">J27+K27</f>
        <v>7050</v>
      </c>
      <c r="M27" s="330"/>
      <c r="N27" s="330">
        <f aca="true" t="shared" si="10" ref="N27:N32">L27+M27</f>
        <v>7050</v>
      </c>
    </row>
    <row r="28" spans="1:14" ht="12.75" hidden="1">
      <c r="A28" s="160"/>
      <c r="B28" s="160"/>
      <c r="C28" s="166" t="s">
        <v>26</v>
      </c>
      <c r="D28" s="167" t="s">
        <v>27</v>
      </c>
      <c r="E28" s="164">
        <v>100</v>
      </c>
      <c r="F28" s="164">
        <v>100</v>
      </c>
      <c r="G28" s="159">
        <v>0</v>
      </c>
      <c r="H28" s="164">
        <v>100</v>
      </c>
      <c r="I28" s="178"/>
      <c r="J28" s="179">
        <f t="shared" si="8"/>
        <v>100</v>
      </c>
      <c r="L28" s="330">
        <f t="shared" si="9"/>
        <v>100</v>
      </c>
      <c r="M28" s="330"/>
      <c r="N28" s="330">
        <f t="shared" si="10"/>
        <v>100</v>
      </c>
    </row>
    <row r="29" spans="1:14" ht="63" customHeight="1" hidden="1">
      <c r="A29" s="160"/>
      <c r="B29" s="160"/>
      <c r="C29" s="166" t="s">
        <v>17</v>
      </c>
      <c r="D29" s="167" t="s">
        <v>18</v>
      </c>
      <c r="E29" s="164">
        <v>105800</v>
      </c>
      <c r="F29" s="164">
        <v>108400</v>
      </c>
      <c r="G29" s="168">
        <v>0</v>
      </c>
      <c r="H29" s="164">
        <v>108400</v>
      </c>
      <c r="I29" s="178"/>
      <c r="J29" s="179">
        <f t="shared" si="8"/>
        <v>108400</v>
      </c>
      <c r="L29" s="330">
        <f t="shared" si="9"/>
        <v>108400</v>
      </c>
      <c r="M29" s="330"/>
      <c r="N29" s="330">
        <f t="shared" si="10"/>
        <v>108400</v>
      </c>
    </row>
    <row r="30" spans="1:14" ht="38.25" customHeight="1" hidden="1">
      <c r="A30" s="160"/>
      <c r="B30" s="160"/>
      <c r="C30" s="166" t="s">
        <v>28</v>
      </c>
      <c r="D30" s="167" t="s">
        <v>29</v>
      </c>
      <c r="E30" s="164">
        <v>0</v>
      </c>
      <c r="F30" s="164">
        <v>108</v>
      </c>
      <c r="G30" s="168">
        <v>0</v>
      </c>
      <c r="H30" s="164">
        <v>108</v>
      </c>
      <c r="I30" s="178"/>
      <c r="J30" s="179">
        <f t="shared" si="8"/>
        <v>108</v>
      </c>
      <c r="L30" s="330">
        <f t="shared" si="9"/>
        <v>108</v>
      </c>
      <c r="M30" s="330"/>
      <c r="N30" s="330">
        <f t="shared" si="10"/>
        <v>108</v>
      </c>
    </row>
    <row r="31" spans="1:14" ht="37.5" customHeight="1">
      <c r="A31" s="160"/>
      <c r="B31" s="160"/>
      <c r="C31" s="166" t="s">
        <v>30</v>
      </c>
      <c r="D31" s="167" t="s">
        <v>31</v>
      </c>
      <c r="E31" s="164">
        <v>1211103</v>
      </c>
      <c r="F31" s="164">
        <v>1683725</v>
      </c>
      <c r="G31" s="159">
        <v>0</v>
      </c>
      <c r="H31" s="164">
        <v>1683725</v>
      </c>
      <c r="I31" s="178"/>
      <c r="J31" s="179">
        <f t="shared" si="8"/>
        <v>1683725</v>
      </c>
      <c r="L31" s="347">
        <f t="shared" si="9"/>
        <v>1683725</v>
      </c>
      <c r="M31" s="347">
        <v>-42507</v>
      </c>
      <c r="N31" s="347">
        <f t="shared" si="10"/>
        <v>1641218</v>
      </c>
    </row>
    <row r="32" spans="1:14" ht="12.75" hidden="1">
      <c r="A32" s="160"/>
      <c r="B32" s="160"/>
      <c r="C32" s="166" t="s">
        <v>32</v>
      </c>
      <c r="D32" s="167" t="s">
        <v>33</v>
      </c>
      <c r="E32" s="164">
        <v>2500</v>
      </c>
      <c r="F32" s="164">
        <v>1392</v>
      </c>
      <c r="G32" s="159">
        <v>0</v>
      </c>
      <c r="H32" s="164">
        <v>1392</v>
      </c>
      <c r="I32" s="178"/>
      <c r="J32" s="179">
        <f t="shared" si="8"/>
        <v>1392</v>
      </c>
      <c r="L32" s="330">
        <f t="shared" si="9"/>
        <v>1392</v>
      </c>
      <c r="M32" s="330"/>
      <c r="N32" s="330">
        <f t="shared" si="10"/>
        <v>1392</v>
      </c>
    </row>
    <row r="33" spans="1:14" ht="12.75" hidden="1">
      <c r="A33" s="155">
        <v>750</v>
      </c>
      <c r="B33" s="155"/>
      <c r="C33" s="172"/>
      <c r="D33" s="173" t="s">
        <v>34</v>
      </c>
      <c r="E33" s="158">
        <f>SUM(E34+E37)</f>
        <v>29700</v>
      </c>
      <c r="F33" s="158">
        <f>SUM(F34+F37)</f>
        <v>44610</v>
      </c>
      <c r="G33" s="159">
        <v>0</v>
      </c>
      <c r="H33" s="158">
        <f aca="true" t="shared" si="11" ref="H33:N33">SUM(H34+H37)</f>
        <v>44610</v>
      </c>
      <c r="I33" s="158">
        <f t="shared" si="11"/>
        <v>0</v>
      </c>
      <c r="J33" s="158">
        <f t="shared" si="11"/>
        <v>44610</v>
      </c>
      <c r="K33" s="321">
        <f t="shared" si="11"/>
        <v>0</v>
      </c>
      <c r="L33" s="184">
        <f t="shared" si="11"/>
        <v>44610</v>
      </c>
      <c r="M33" s="184">
        <f t="shared" si="11"/>
        <v>0</v>
      </c>
      <c r="N33" s="184">
        <f t="shared" si="11"/>
        <v>44610</v>
      </c>
    </row>
    <row r="34" spans="1:14" ht="12.75" hidden="1">
      <c r="A34" s="160"/>
      <c r="B34" s="160">
        <v>75011</v>
      </c>
      <c r="C34" s="166"/>
      <c r="D34" s="167" t="s">
        <v>35</v>
      </c>
      <c r="E34" s="164">
        <f>SUM(E35:E36)</f>
        <v>26300</v>
      </c>
      <c r="F34" s="164">
        <f>SUM(F35:F36)</f>
        <v>41150</v>
      </c>
      <c r="G34" s="159">
        <v>0</v>
      </c>
      <c r="H34" s="164">
        <f aca="true" t="shared" si="12" ref="H34:N34">SUM(H35:H36)</f>
        <v>41150</v>
      </c>
      <c r="I34" s="164">
        <f t="shared" si="12"/>
        <v>0</v>
      </c>
      <c r="J34" s="164">
        <f t="shared" si="12"/>
        <v>41150</v>
      </c>
      <c r="K34" s="322">
        <f t="shared" si="12"/>
        <v>0</v>
      </c>
      <c r="L34" s="181">
        <f t="shared" si="12"/>
        <v>41150</v>
      </c>
      <c r="M34" s="181">
        <f t="shared" si="12"/>
        <v>0</v>
      </c>
      <c r="N34" s="181">
        <f t="shared" si="12"/>
        <v>41150</v>
      </c>
    </row>
    <row r="35" spans="1:14" ht="51" customHeight="1" hidden="1">
      <c r="A35" s="160"/>
      <c r="B35" s="160"/>
      <c r="C35" s="166" t="s">
        <v>36</v>
      </c>
      <c r="D35" s="167" t="s">
        <v>37</v>
      </c>
      <c r="E35" s="164">
        <v>25750</v>
      </c>
      <c r="F35" s="181">
        <v>40600</v>
      </c>
      <c r="G35" s="182">
        <v>0</v>
      </c>
      <c r="H35" s="181">
        <v>40600</v>
      </c>
      <c r="I35" s="178"/>
      <c r="J35" s="179">
        <f>H35+I35</f>
        <v>40600</v>
      </c>
      <c r="L35" s="330">
        <f>J35+K35</f>
        <v>40600</v>
      </c>
      <c r="M35" s="330"/>
      <c r="N35" s="330">
        <f>L35+M35</f>
        <v>40600</v>
      </c>
    </row>
    <row r="36" spans="1:14" ht="50.25" customHeight="1" hidden="1">
      <c r="A36" s="160"/>
      <c r="B36" s="160"/>
      <c r="C36" s="166" t="s">
        <v>38</v>
      </c>
      <c r="D36" s="167" t="s">
        <v>39</v>
      </c>
      <c r="E36" s="164">
        <v>550</v>
      </c>
      <c r="F36" s="164">
        <v>550</v>
      </c>
      <c r="G36" s="182">
        <v>0</v>
      </c>
      <c r="H36" s="164">
        <v>550</v>
      </c>
      <c r="I36" s="178"/>
      <c r="J36" s="179">
        <f>H36+I36</f>
        <v>550</v>
      </c>
      <c r="L36" s="330">
        <f>J36+K36</f>
        <v>550</v>
      </c>
      <c r="M36" s="330"/>
      <c r="N36" s="330">
        <f>L36+M36</f>
        <v>550</v>
      </c>
    </row>
    <row r="37" spans="1:14" ht="12.75" hidden="1">
      <c r="A37" s="160"/>
      <c r="B37" s="160">
        <v>75023</v>
      </c>
      <c r="C37" s="166"/>
      <c r="D37" s="167" t="s">
        <v>40</v>
      </c>
      <c r="E37" s="164">
        <f>SUM(E38:E40)</f>
        <v>3400</v>
      </c>
      <c r="F37" s="164">
        <f>SUM(F38:F40)</f>
        <v>3460</v>
      </c>
      <c r="G37" s="159">
        <v>0</v>
      </c>
      <c r="H37" s="164">
        <f aca="true" t="shared" si="13" ref="H37:N37">SUM(H38:H40)</f>
        <v>3460</v>
      </c>
      <c r="I37" s="164">
        <f t="shared" si="13"/>
        <v>0</v>
      </c>
      <c r="J37" s="164">
        <f t="shared" si="13"/>
        <v>3460</v>
      </c>
      <c r="K37" s="322">
        <f t="shared" si="13"/>
        <v>0</v>
      </c>
      <c r="L37" s="181">
        <f t="shared" si="13"/>
        <v>3460</v>
      </c>
      <c r="M37" s="181">
        <f t="shared" si="13"/>
        <v>0</v>
      </c>
      <c r="N37" s="181">
        <f t="shared" si="13"/>
        <v>3460</v>
      </c>
    </row>
    <row r="38" spans="1:14" ht="12.75" hidden="1">
      <c r="A38" s="160"/>
      <c r="B38" s="160"/>
      <c r="C38" s="166" t="s">
        <v>26</v>
      </c>
      <c r="D38" s="167" t="s">
        <v>27</v>
      </c>
      <c r="E38" s="164">
        <v>1000</v>
      </c>
      <c r="F38" s="164">
        <v>2200</v>
      </c>
      <c r="G38" s="159">
        <v>0</v>
      </c>
      <c r="H38" s="164">
        <v>2200</v>
      </c>
      <c r="I38" s="178"/>
      <c r="J38" s="179">
        <f>H38+I38</f>
        <v>2200</v>
      </c>
      <c r="L38" s="330">
        <f>J38+K38</f>
        <v>2200</v>
      </c>
      <c r="M38" s="330"/>
      <c r="N38" s="330">
        <f>L38+M38</f>
        <v>2200</v>
      </c>
    </row>
    <row r="39" spans="1:14" ht="12.75" hidden="1">
      <c r="A39" s="160"/>
      <c r="B39" s="160"/>
      <c r="C39" s="166" t="s">
        <v>41</v>
      </c>
      <c r="D39" s="167" t="s">
        <v>42</v>
      </c>
      <c r="E39" s="164">
        <v>2400</v>
      </c>
      <c r="F39" s="164">
        <v>1250</v>
      </c>
      <c r="G39" s="159">
        <v>0</v>
      </c>
      <c r="H39" s="164">
        <v>1250</v>
      </c>
      <c r="I39" s="178"/>
      <c r="J39" s="179">
        <f>H39+I39</f>
        <v>1250</v>
      </c>
      <c r="L39" s="330">
        <f>J39+K39</f>
        <v>1250</v>
      </c>
      <c r="M39" s="330"/>
      <c r="N39" s="330">
        <f>L39+M39</f>
        <v>1250</v>
      </c>
    </row>
    <row r="40" spans="1:14" ht="12.75" hidden="1">
      <c r="A40" s="160"/>
      <c r="B40" s="160"/>
      <c r="C40" s="166" t="s">
        <v>32</v>
      </c>
      <c r="D40" s="167" t="s">
        <v>33</v>
      </c>
      <c r="E40" s="164">
        <v>0</v>
      </c>
      <c r="F40" s="164">
        <v>10</v>
      </c>
      <c r="G40" s="159">
        <v>0</v>
      </c>
      <c r="H40" s="164">
        <v>10</v>
      </c>
      <c r="I40" s="178"/>
      <c r="J40" s="179">
        <f>H40+I40</f>
        <v>10</v>
      </c>
      <c r="L40" s="330">
        <f>J40+K40</f>
        <v>10</v>
      </c>
      <c r="M40" s="330"/>
      <c r="N40" s="330">
        <f>L40+M40</f>
        <v>10</v>
      </c>
    </row>
    <row r="41" spans="1:14" ht="36" hidden="1">
      <c r="A41" s="183">
        <v>751</v>
      </c>
      <c r="B41" s="155"/>
      <c r="C41" s="172"/>
      <c r="D41" s="173" t="s">
        <v>43</v>
      </c>
      <c r="E41" s="158" t="e">
        <f>SUM(E42+#REF!)</f>
        <v>#REF!</v>
      </c>
      <c r="F41" s="184">
        <f>SUM(F42)</f>
        <v>744</v>
      </c>
      <c r="G41" s="159">
        <v>0</v>
      </c>
      <c r="H41" s="184">
        <f aca="true" t="shared" si="14" ref="H41:N42">SUM(H42)</f>
        <v>744</v>
      </c>
      <c r="I41" s="184">
        <f t="shared" si="14"/>
        <v>0</v>
      </c>
      <c r="J41" s="184">
        <f t="shared" si="14"/>
        <v>744</v>
      </c>
      <c r="K41" s="325">
        <f t="shared" si="14"/>
        <v>0</v>
      </c>
      <c r="L41" s="184">
        <f t="shared" si="14"/>
        <v>744</v>
      </c>
      <c r="M41" s="184">
        <f t="shared" si="14"/>
        <v>0</v>
      </c>
      <c r="N41" s="184">
        <f t="shared" si="14"/>
        <v>744</v>
      </c>
    </row>
    <row r="42" spans="1:14" ht="27.75" customHeight="1" hidden="1">
      <c r="A42" s="160"/>
      <c r="B42" s="185">
        <v>75101</v>
      </c>
      <c r="C42" s="166"/>
      <c r="D42" s="167" t="s">
        <v>44</v>
      </c>
      <c r="E42" s="164">
        <f>SUM(E43)</f>
        <v>707</v>
      </c>
      <c r="F42" s="164">
        <f>SUM(F43)</f>
        <v>744</v>
      </c>
      <c r="G42" s="159">
        <v>0</v>
      </c>
      <c r="H42" s="164">
        <f t="shared" si="14"/>
        <v>744</v>
      </c>
      <c r="I42" s="164">
        <f t="shared" si="14"/>
        <v>0</v>
      </c>
      <c r="J42" s="164">
        <f t="shared" si="14"/>
        <v>744</v>
      </c>
      <c r="K42" s="322">
        <f t="shared" si="14"/>
        <v>0</v>
      </c>
      <c r="L42" s="181">
        <f t="shared" si="14"/>
        <v>744</v>
      </c>
      <c r="M42" s="181">
        <f t="shared" si="14"/>
        <v>0</v>
      </c>
      <c r="N42" s="181">
        <f t="shared" si="14"/>
        <v>744</v>
      </c>
    </row>
    <row r="43" spans="1:14" ht="49.5" customHeight="1" hidden="1">
      <c r="A43" s="160"/>
      <c r="B43" s="160"/>
      <c r="C43" s="166" t="s">
        <v>36</v>
      </c>
      <c r="D43" s="167" t="s">
        <v>37</v>
      </c>
      <c r="E43" s="164">
        <v>707</v>
      </c>
      <c r="F43" s="181">
        <v>744</v>
      </c>
      <c r="G43" s="182">
        <v>0</v>
      </c>
      <c r="H43" s="181">
        <v>744</v>
      </c>
      <c r="I43" s="178"/>
      <c r="J43" s="179">
        <f>H43+I43</f>
        <v>744</v>
      </c>
      <c r="L43" s="330">
        <f>J43+K43</f>
        <v>744</v>
      </c>
      <c r="M43" s="330"/>
      <c r="N43" s="330">
        <f>L43+M43</f>
        <v>744</v>
      </c>
    </row>
    <row r="44" spans="1:14" ht="24" hidden="1">
      <c r="A44" s="183">
        <v>754</v>
      </c>
      <c r="B44" s="186"/>
      <c r="C44" s="187"/>
      <c r="D44" s="188" t="s">
        <v>46</v>
      </c>
      <c r="E44" s="158">
        <f>SUM(E45)</f>
        <v>2500</v>
      </c>
      <c r="F44" s="158">
        <f>SUM(F45)</f>
        <v>400</v>
      </c>
      <c r="G44" s="159">
        <v>0</v>
      </c>
      <c r="H44" s="158">
        <f aca="true" t="shared" si="15" ref="H44:N45">SUM(H45)</f>
        <v>400</v>
      </c>
      <c r="I44" s="158">
        <f t="shared" si="15"/>
        <v>0</v>
      </c>
      <c r="J44" s="158">
        <f t="shared" si="15"/>
        <v>400</v>
      </c>
      <c r="K44" s="321">
        <f t="shared" si="15"/>
        <v>0</v>
      </c>
      <c r="L44" s="184">
        <f t="shared" si="15"/>
        <v>400</v>
      </c>
      <c r="M44" s="184">
        <f t="shared" si="15"/>
        <v>0</v>
      </c>
      <c r="N44" s="184">
        <f t="shared" si="15"/>
        <v>400</v>
      </c>
    </row>
    <row r="45" spans="1:14" ht="12.75" hidden="1">
      <c r="A45" s="160"/>
      <c r="B45" s="160">
        <v>75414</v>
      </c>
      <c r="C45" s="166"/>
      <c r="D45" s="167" t="s">
        <v>47</v>
      </c>
      <c r="E45" s="164">
        <f>SUM(E46)</f>
        <v>2500</v>
      </c>
      <c r="F45" s="164">
        <f>SUM(F46)</f>
        <v>400</v>
      </c>
      <c r="G45" s="159">
        <v>0</v>
      </c>
      <c r="H45" s="164">
        <f t="shared" si="15"/>
        <v>400</v>
      </c>
      <c r="I45" s="164">
        <f t="shared" si="15"/>
        <v>0</v>
      </c>
      <c r="J45" s="164">
        <f t="shared" si="15"/>
        <v>400</v>
      </c>
      <c r="K45" s="322">
        <f t="shared" si="15"/>
        <v>0</v>
      </c>
      <c r="L45" s="181">
        <f t="shared" si="15"/>
        <v>400</v>
      </c>
      <c r="M45" s="330"/>
      <c r="N45" s="330">
        <f>L45+M45</f>
        <v>400</v>
      </c>
    </row>
    <row r="46" spans="1:14" ht="51" customHeight="1" hidden="1">
      <c r="A46" s="160"/>
      <c r="B46" s="160"/>
      <c r="C46" s="166" t="s">
        <v>36</v>
      </c>
      <c r="D46" s="167" t="s">
        <v>48</v>
      </c>
      <c r="E46" s="164">
        <v>2500</v>
      </c>
      <c r="F46" s="181">
        <v>400</v>
      </c>
      <c r="G46" s="159">
        <v>0</v>
      </c>
      <c r="H46" s="181">
        <v>400</v>
      </c>
      <c r="I46" s="178"/>
      <c r="J46" s="179">
        <f>H46+I46</f>
        <v>400</v>
      </c>
      <c r="L46" s="330">
        <f>J46+K46</f>
        <v>400</v>
      </c>
      <c r="M46" s="330"/>
      <c r="N46" s="330"/>
    </row>
    <row r="47" spans="1:14" ht="44.25" customHeight="1">
      <c r="A47" s="183">
        <v>756</v>
      </c>
      <c r="B47" s="155"/>
      <c r="C47" s="172"/>
      <c r="D47" s="173" t="s">
        <v>49</v>
      </c>
      <c r="E47" s="158">
        <f aca="true" t="shared" si="16" ref="E47:N47">SUM(E48+E51+E60+E72+E76)</f>
        <v>2941496</v>
      </c>
      <c r="F47" s="184">
        <f t="shared" si="16"/>
        <v>3340439</v>
      </c>
      <c r="G47" s="184">
        <f t="shared" si="16"/>
        <v>10331</v>
      </c>
      <c r="H47" s="184">
        <f t="shared" si="16"/>
        <v>3350770</v>
      </c>
      <c r="I47" s="184">
        <f t="shared" si="16"/>
        <v>0</v>
      </c>
      <c r="J47" s="184">
        <f t="shared" si="16"/>
        <v>3350770</v>
      </c>
      <c r="K47" s="325">
        <f t="shared" si="16"/>
        <v>0</v>
      </c>
      <c r="L47" s="184">
        <f t="shared" si="16"/>
        <v>3350770</v>
      </c>
      <c r="M47" s="184">
        <f t="shared" si="16"/>
        <v>10790</v>
      </c>
      <c r="N47" s="184">
        <f t="shared" si="16"/>
        <v>3361560</v>
      </c>
    </row>
    <row r="48" spans="1:14" ht="12.75" hidden="1">
      <c r="A48" s="160"/>
      <c r="B48" s="185">
        <v>75601</v>
      </c>
      <c r="C48" s="166"/>
      <c r="D48" s="185" t="s">
        <v>50</v>
      </c>
      <c r="E48" s="164">
        <f>SUM(E49:E50)</f>
        <v>5050</v>
      </c>
      <c r="F48" s="164">
        <f>SUM(F49:F50)</f>
        <v>5050</v>
      </c>
      <c r="G48" s="159"/>
      <c r="H48" s="164">
        <f aca="true" t="shared" si="17" ref="H48:N48">SUM(H49:H50)</f>
        <v>5050</v>
      </c>
      <c r="I48" s="164">
        <f t="shared" si="17"/>
        <v>0</v>
      </c>
      <c r="J48" s="164">
        <f t="shared" si="17"/>
        <v>5050</v>
      </c>
      <c r="K48" s="322">
        <f t="shared" si="17"/>
        <v>0</v>
      </c>
      <c r="L48" s="181">
        <f t="shared" si="17"/>
        <v>5050</v>
      </c>
      <c r="M48" s="181">
        <f t="shared" si="17"/>
        <v>0</v>
      </c>
      <c r="N48" s="181">
        <f t="shared" si="17"/>
        <v>5050</v>
      </c>
    </row>
    <row r="49" spans="1:14" ht="36" hidden="1">
      <c r="A49" s="160"/>
      <c r="B49" s="160"/>
      <c r="C49" s="166" t="s">
        <v>51</v>
      </c>
      <c r="D49" s="167" t="s">
        <v>52</v>
      </c>
      <c r="E49" s="164">
        <v>5000</v>
      </c>
      <c r="F49" s="181">
        <v>5000</v>
      </c>
      <c r="G49" s="159"/>
      <c r="H49" s="181">
        <v>5000</v>
      </c>
      <c r="I49" s="178"/>
      <c r="J49" s="179">
        <f>H49+I49</f>
        <v>5000</v>
      </c>
      <c r="L49" s="330">
        <f>J49+K49</f>
        <v>5000</v>
      </c>
      <c r="M49" s="330"/>
      <c r="N49" s="330">
        <f>L49+M49</f>
        <v>5000</v>
      </c>
    </row>
    <row r="50" spans="1:14" ht="24" hidden="1">
      <c r="A50" s="160"/>
      <c r="B50" s="160"/>
      <c r="C50" s="166" t="s">
        <v>53</v>
      </c>
      <c r="D50" s="167" t="s">
        <v>54</v>
      </c>
      <c r="E50" s="164">
        <v>50</v>
      </c>
      <c r="F50" s="181">
        <v>50</v>
      </c>
      <c r="G50" s="159"/>
      <c r="H50" s="181">
        <v>50</v>
      </c>
      <c r="I50" s="178"/>
      <c r="J50" s="179">
        <f>H50+I50</f>
        <v>50</v>
      </c>
      <c r="L50" s="330">
        <f>J50+K50</f>
        <v>50</v>
      </c>
      <c r="M50" s="330"/>
      <c r="N50" s="330">
        <f>L50+M50</f>
        <v>50</v>
      </c>
    </row>
    <row r="51" spans="1:14" ht="50.25" customHeight="1">
      <c r="A51" s="160"/>
      <c r="B51" s="185">
        <v>75615</v>
      </c>
      <c r="C51" s="166"/>
      <c r="D51" s="167" t="s">
        <v>55</v>
      </c>
      <c r="E51" s="164">
        <f>SUM(E52:E59)</f>
        <v>737417</v>
      </c>
      <c r="F51" s="181">
        <f>SUM(F52:F59)</f>
        <v>765460</v>
      </c>
      <c r="G51" s="159"/>
      <c r="H51" s="181">
        <f aca="true" t="shared" si="18" ref="H51:N51">SUM(H52:H59)</f>
        <v>765460</v>
      </c>
      <c r="I51" s="181">
        <f t="shared" si="18"/>
        <v>0</v>
      </c>
      <c r="J51" s="181">
        <f t="shared" si="18"/>
        <v>765460</v>
      </c>
      <c r="K51" s="326">
        <f t="shared" si="18"/>
        <v>0</v>
      </c>
      <c r="L51" s="181">
        <f t="shared" si="18"/>
        <v>765460</v>
      </c>
      <c r="M51" s="181">
        <f t="shared" si="18"/>
        <v>680</v>
      </c>
      <c r="N51" s="181">
        <f t="shared" si="18"/>
        <v>766140</v>
      </c>
    </row>
    <row r="52" spans="1:14" ht="12.75" hidden="1">
      <c r="A52" s="160"/>
      <c r="B52" s="160"/>
      <c r="C52" s="166" t="s">
        <v>56</v>
      </c>
      <c r="D52" s="167" t="s">
        <v>57</v>
      </c>
      <c r="E52" s="164">
        <v>550000</v>
      </c>
      <c r="F52" s="164">
        <v>568000</v>
      </c>
      <c r="G52" s="159"/>
      <c r="H52" s="164">
        <v>568000</v>
      </c>
      <c r="I52" s="178"/>
      <c r="J52" s="179">
        <f>H52+I52</f>
        <v>568000</v>
      </c>
      <c r="L52" s="330">
        <f>J52+K52</f>
        <v>568000</v>
      </c>
      <c r="M52" s="330"/>
      <c r="N52" s="330">
        <f>L52+M52</f>
        <v>568000</v>
      </c>
    </row>
    <row r="53" spans="1:14" ht="12.75" hidden="1">
      <c r="A53" s="160"/>
      <c r="B53" s="160"/>
      <c r="C53" s="166" t="s">
        <v>58</v>
      </c>
      <c r="D53" s="167" t="s">
        <v>59</v>
      </c>
      <c r="E53" s="164">
        <v>140000</v>
      </c>
      <c r="F53" s="164">
        <v>150000</v>
      </c>
      <c r="G53" s="159"/>
      <c r="H53" s="164">
        <v>150000</v>
      </c>
      <c r="I53" s="178"/>
      <c r="J53" s="179">
        <f aca="true" t="shared" si="19" ref="J53:J59">H53+I53</f>
        <v>150000</v>
      </c>
      <c r="L53" s="330">
        <f aca="true" t="shared" si="20" ref="L53:L59">J53+K53</f>
        <v>150000</v>
      </c>
      <c r="M53" s="330"/>
      <c r="N53" s="330">
        <f aca="true" t="shared" si="21" ref="N53:N59">L53+M53</f>
        <v>150000</v>
      </c>
    </row>
    <row r="54" spans="1:14" ht="12.75">
      <c r="A54" s="160"/>
      <c r="B54" s="160"/>
      <c r="C54" s="166" t="s">
        <v>60</v>
      </c>
      <c r="D54" s="167" t="s">
        <v>61</v>
      </c>
      <c r="E54" s="164">
        <v>1555</v>
      </c>
      <c r="F54" s="164">
        <v>1660</v>
      </c>
      <c r="G54" s="159"/>
      <c r="H54" s="164">
        <v>1660</v>
      </c>
      <c r="I54" s="178"/>
      <c r="J54" s="179">
        <f t="shared" si="19"/>
        <v>1660</v>
      </c>
      <c r="L54" s="348">
        <f t="shared" si="20"/>
        <v>1660</v>
      </c>
      <c r="M54" s="348">
        <v>300</v>
      </c>
      <c r="N54" s="348">
        <f t="shared" si="21"/>
        <v>1960</v>
      </c>
    </row>
    <row r="55" spans="1:14" ht="12.75" hidden="1">
      <c r="A55" s="160"/>
      <c r="B55" s="160"/>
      <c r="C55" s="166" t="s">
        <v>62</v>
      </c>
      <c r="D55" s="167" t="s">
        <v>63</v>
      </c>
      <c r="E55" s="164">
        <v>15720</v>
      </c>
      <c r="F55" s="164">
        <v>16220</v>
      </c>
      <c r="G55" s="159"/>
      <c r="H55" s="164">
        <v>16220</v>
      </c>
      <c r="I55" s="178"/>
      <c r="J55" s="179">
        <f t="shared" si="19"/>
        <v>16220</v>
      </c>
      <c r="L55" s="348">
        <f t="shared" si="20"/>
        <v>16220</v>
      </c>
      <c r="M55" s="348"/>
      <c r="N55" s="348">
        <f t="shared" si="21"/>
        <v>16220</v>
      </c>
    </row>
    <row r="56" spans="1:14" ht="15.75" customHeight="1" hidden="1">
      <c r="A56" s="160"/>
      <c r="B56" s="160"/>
      <c r="C56" s="166" t="s">
        <v>64</v>
      </c>
      <c r="D56" s="167" t="s">
        <v>65</v>
      </c>
      <c r="E56" s="164">
        <v>26842</v>
      </c>
      <c r="F56" s="164">
        <v>27000</v>
      </c>
      <c r="G56" s="159"/>
      <c r="H56" s="164">
        <v>27000</v>
      </c>
      <c r="I56" s="178"/>
      <c r="J56" s="179">
        <f t="shared" si="19"/>
        <v>27000</v>
      </c>
      <c r="L56" s="348">
        <f t="shared" si="20"/>
        <v>27000</v>
      </c>
      <c r="M56" s="348"/>
      <c r="N56" s="348">
        <f t="shared" si="21"/>
        <v>27000</v>
      </c>
    </row>
    <row r="57" spans="1:14" ht="15" customHeight="1">
      <c r="A57" s="160"/>
      <c r="B57" s="160"/>
      <c r="C57" s="166" t="s">
        <v>66</v>
      </c>
      <c r="D57" s="167" t="s">
        <v>67</v>
      </c>
      <c r="E57" s="164">
        <v>800</v>
      </c>
      <c r="F57" s="164">
        <v>0</v>
      </c>
      <c r="G57" s="159"/>
      <c r="H57" s="164">
        <v>0</v>
      </c>
      <c r="I57" s="178"/>
      <c r="J57" s="179">
        <f t="shared" si="19"/>
        <v>0</v>
      </c>
      <c r="L57" s="348">
        <f t="shared" si="20"/>
        <v>0</v>
      </c>
      <c r="M57" s="348">
        <v>800</v>
      </c>
      <c r="N57" s="348">
        <f t="shared" si="21"/>
        <v>800</v>
      </c>
    </row>
    <row r="58" spans="1:14" ht="12.75">
      <c r="A58" s="160"/>
      <c r="B58" s="160"/>
      <c r="C58" s="166" t="s">
        <v>26</v>
      </c>
      <c r="D58" s="167" t="s">
        <v>27</v>
      </c>
      <c r="E58" s="164">
        <v>500</v>
      </c>
      <c r="F58" s="164">
        <v>520</v>
      </c>
      <c r="G58" s="159"/>
      <c r="H58" s="164">
        <v>520</v>
      </c>
      <c r="I58" s="178"/>
      <c r="J58" s="179">
        <f t="shared" si="19"/>
        <v>520</v>
      </c>
      <c r="L58" s="348">
        <f t="shared" si="20"/>
        <v>520</v>
      </c>
      <c r="M58" s="348">
        <v>-420</v>
      </c>
      <c r="N58" s="348">
        <f t="shared" si="21"/>
        <v>100</v>
      </c>
    </row>
    <row r="59" spans="1:14" ht="24" hidden="1">
      <c r="A59" s="160"/>
      <c r="B59" s="160"/>
      <c r="C59" s="166" t="s">
        <v>53</v>
      </c>
      <c r="D59" s="167" t="s">
        <v>54</v>
      </c>
      <c r="E59" s="164">
        <v>2000</v>
      </c>
      <c r="F59" s="164">
        <v>2060</v>
      </c>
      <c r="G59" s="159"/>
      <c r="H59" s="164">
        <v>2060</v>
      </c>
      <c r="I59" s="178"/>
      <c r="J59" s="179">
        <f t="shared" si="19"/>
        <v>2060</v>
      </c>
      <c r="L59" s="330">
        <f t="shared" si="20"/>
        <v>2060</v>
      </c>
      <c r="M59" s="330"/>
      <c r="N59" s="330">
        <f t="shared" si="21"/>
        <v>2060</v>
      </c>
    </row>
    <row r="60" spans="1:14" ht="51.75" customHeight="1">
      <c r="A60" s="160"/>
      <c r="B60" s="185">
        <v>75616</v>
      </c>
      <c r="C60" s="166"/>
      <c r="D60" s="167" t="s">
        <v>68</v>
      </c>
      <c r="E60" s="164">
        <f>SUM(E61:E71)</f>
        <v>876205</v>
      </c>
      <c r="F60" s="181">
        <f>SUM(F61:F71)</f>
        <v>923887</v>
      </c>
      <c r="G60" s="159"/>
      <c r="H60" s="181">
        <f aca="true" t="shared" si="22" ref="H60:N60">SUM(H61:H71)</f>
        <v>923887</v>
      </c>
      <c r="I60" s="181">
        <f t="shared" si="22"/>
        <v>0</v>
      </c>
      <c r="J60" s="181">
        <f t="shared" si="22"/>
        <v>923887</v>
      </c>
      <c r="K60" s="326">
        <f t="shared" si="22"/>
        <v>0</v>
      </c>
      <c r="L60" s="181">
        <f t="shared" si="22"/>
        <v>923887</v>
      </c>
      <c r="M60" s="181">
        <f t="shared" si="22"/>
        <v>10110</v>
      </c>
      <c r="N60" s="181">
        <f t="shared" si="22"/>
        <v>933997</v>
      </c>
    </row>
    <row r="61" spans="1:14" ht="12.75" hidden="1">
      <c r="A61" s="160"/>
      <c r="B61" s="160"/>
      <c r="C61" s="166" t="s">
        <v>56</v>
      </c>
      <c r="D61" s="167" t="s">
        <v>57</v>
      </c>
      <c r="E61" s="164">
        <v>350000</v>
      </c>
      <c r="F61" s="164">
        <v>361200</v>
      </c>
      <c r="G61" s="159"/>
      <c r="H61" s="164">
        <v>361200</v>
      </c>
      <c r="I61" s="178"/>
      <c r="J61" s="179">
        <f>H61+I61</f>
        <v>361200</v>
      </c>
      <c r="L61" s="330">
        <f>J61+K61</f>
        <v>361200</v>
      </c>
      <c r="M61" s="330"/>
      <c r="N61" s="330">
        <f>L61+M61</f>
        <v>361200</v>
      </c>
    </row>
    <row r="62" spans="1:14" ht="12.75" hidden="1">
      <c r="A62" s="160"/>
      <c r="B62" s="160"/>
      <c r="C62" s="166" t="s">
        <v>58</v>
      </c>
      <c r="D62" s="167" t="s">
        <v>59</v>
      </c>
      <c r="E62" s="164">
        <v>460000</v>
      </c>
      <c r="F62" s="164">
        <v>492100</v>
      </c>
      <c r="G62" s="159"/>
      <c r="H62" s="164">
        <v>492100</v>
      </c>
      <c r="I62" s="178"/>
      <c r="J62" s="179">
        <f aca="true" t="shared" si="23" ref="J62:J71">H62+I62</f>
        <v>492100</v>
      </c>
      <c r="L62" s="330">
        <f aca="true" t="shared" si="24" ref="L62:L71">J62+K62</f>
        <v>492100</v>
      </c>
      <c r="M62" s="330"/>
      <c r="N62" s="330">
        <f aca="true" t="shared" si="25" ref="N62:N71">L62+M62</f>
        <v>492100</v>
      </c>
    </row>
    <row r="63" spans="1:14" ht="12.75">
      <c r="A63" s="160"/>
      <c r="B63" s="160"/>
      <c r="C63" s="166" t="s">
        <v>60</v>
      </c>
      <c r="D63" s="167" t="s">
        <v>61</v>
      </c>
      <c r="E63" s="164">
        <v>25</v>
      </c>
      <c r="F63" s="164">
        <v>27</v>
      </c>
      <c r="G63" s="159"/>
      <c r="H63" s="164">
        <v>27</v>
      </c>
      <c r="I63" s="178"/>
      <c r="J63" s="179">
        <f t="shared" si="23"/>
        <v>27</v>
      </c>
      <c r="L63" s="348">
        <f t="shared" si="24"/>
        <v>27</v>
      </c>
      <c r="M63" s="348">
        <v>110</v>
      </c>
      <c r="N63" s="348">
        <f t="shared" si="25"/>
        <v>137</v>
      </c>
    </row>
    <row r="64" spans="1:14" ht="12.75">
      <c r="A64" s="160"/>
      <c r="B64" s="160"/>
      <c r="C64" s="166" t="s">
        <v>62</v>
      </c>
      <c r="D64" s="167" t="s">
        <v>63</v>
      </c>
      <c r="E64" s="164">
        <v>36280</v>
      </c>
      <c r="F64" s="164">
        <v>40000</v>
      </c>
      <c r="G64" s="159"/>
      <c r="H64" s="164">
        <v>40000</v>
      </c>
      <c r="I64" s="178"/>
      <c r="J64" s="179">
        <f t="shared" si="23"/>
        <v>40000</v>
      </c>
      <c r="L64" s="348">
        <f t="shared" si="24"/>
        <v>40000</v>
      </c>
      <c r="M64" s="348">
        <v>10000</v>
      </c>
      <c r="N64" s="348">
        <f t="shared" si="25"/>
        <v>50000</v>
      </c>
    </row>
    <row r="65" spans="1:14" ht="12.75" hidden="1">
      <c r="A65" s="160"/>
      <c r="B65" s="160"/>
      <c r="C65" s="166" t="s">
        <v>69</v>
      </c>
      <c r="D65" s="167" t="s">
        <v>70</v>
      </c>
      <c r="E65" s="164">
        <v>1000</v>
      </c>
      <c r="F65" s="164">
        <v>1000</v>
      </c>
      <c r="G65" s="159"/>
      <c r="H65" s="164">
        <v>1000</v>
      </c>
      <c r="I65" s="178"/>
      <c r="J65" s="179">
        <f t="shared" si="23"/>
        <v>1000</v>
      </c>
      <c r="L65" s="330">
        <f t="shared" si="24"/>
        <v>1000</v>
      </c>
      <c r="M65" s="330"/>
      <c r="N65" s="330">
        <f t="shared" si="25"/>
        <v>1000</v>
      </c>
    </row>
    <row r="66" spans="1:14" ht="12.75" hidden="1">
      <c r="A66" s="160"/>
      <c r="B66" s="160"/>
      <c r="C66" s="166" t="s">
        <v>71</v>
      </c>
      <c r="D66" s="167" t="s">
        <v>72</v>
      </c>
      <c r="E66" s="164">
        <v>100</v>
      </c>
      <c r="F66" s="164">
        <v>100</v>
      </c>
      <c r="G66" s="159"/>
      <c r="H66" s="164">
        <v>100</v>
      </c>
      <c r="I66" s="178"/>
      <c r="J66" s="179">
        <f t="shared" si="23"/>
        <v>100</v>
      </c>
      <c r="L66" s="330">
        <f t="shared" si="24"/>
        <v>100</v>
      </c>
      <c r="M66" s="330"/>
      <c r="N66" s="330">
        <f t="shared" si="25"/>
        <v>100</v>
      </c>
    </row>
    <row r="67" spans="1:14" ht="12.75" hidden="1">
      <c r="A67" s="160"/>
      <c r="B67" s="160"/>
      <c r="C67" s="166" t="s">
        <v>73</v>
      </c>
      <c r="D67" s="167" t="s">
        <v>74</v>
      </c>
      <c r="E67" s="164">
        <v>500</v>
      </c>
      <c r="F67" s="164">
        <v>300</v>
      </c>
      <c r="G67" s="159"/>
      <c r="H67" s="164">
        <v>300</v>
      </c>
      <c r="I67" s="178"/>
      <c r="J67" s="179">
        <f t="shared" si="23"/>
        <v>300</v>
      </c>
      <c r="L67" s="330">
        <f t="shared" si="24"/>
        <v>300</v>
      </c>
      <c r="M67" s="330"/>
      <c r="N67" s="330">
        <f t="shared" si="25"/>
        <v>300</v>
      </c>
    </row>
    <row r="68" spans="1:14" ht="24" hidden="1">
      <c r="A68" s="160"/>
      <c r="B68" s="160"/>
      <c r="C68" s="166" t="s">
        <v>75</v>
      </c>
      <c r="D68" s="167" t="s">
        <v>76</v>
      </c>
      <c r="E68" s="164">
        <v>800</v>
      </c>
      <c r="F68" s="164">
        <v>830</v>
      </c>
      <c r="G68" s="159"/>
      <c r="H68" s="164">
        <v>830</v>
      </c>
      <c r="I68" s="178"/>
      <c r="J68" s="179">
        <f t="shared" si="23"/>
        <v>830</v>
      </c>
      <c r="L68" s="330">
        <f t="shared" si="24"/>
        <v>830</v>
      </c>
      <c r="M68" s="330"/>
      <c r="N68" s="330">
        <f t="shared" si="25"/>
        <v>830</v>
      </c>
    </row>
    <row r="69" spans="1:14" ht="14.25" customHeight="1" hidden="1">
      <c r="A69" s="160"/>
      <c r="B69" s="160"/>
      <c r="C69" s="166" t="s">
        <v>64</v>
      </c>
      <c r="D69" s="167" t="s">
        <v>65</v>
      </c>
      <c r="E69" s="164">
        <v>20000</v>
      </c>
      <c r="F69" s="164">
        <v>20600</v>
      </c>
      <c r="G69" s="159"/>
      <c r="H69" s="164">
        <v>20600</v>
      </c>
      <c r="I69" s="178"/>
      <c r="J69" s="179">
        <f t="shared" si="23"/>
        <v>20600</v>
      </c>
      <c r="L69" s="330">
        <f t="shared" si="24"/>
        <v>20600</v>
      </c>
      <c r="M69" s="330"/>
      <c r="N69" s="330">
        <f t="shared" si="25"/>
        <v>20600</v>
      </c>
    </row>
    <row r="70" spans="1:14" ht="12.75" hidden="1">
      <c r="A70" s="160"/>
      <c r="B70" s="160"/>
      <c r="C70" s="166" t="s">
        <v>26</v>
      </c>
      <c r="D70" s="167" t="s">
        <v>27</v>
      </c>
      <c r="E70" s="164">
        <v>1500</v>
      </c>
      <c r="F70" s="164">
        <v>1550</v>
      </c>
      <c r="G70" s="159"/>
      <c r="H70" s="164">
        <v>1550</v>
      </c>
      <c r="I70" s="178"/>
      <c r="J70" s="179">
        <f t="shared" si="23"/>
        <v>1550</v>
      </c>
      <c r="L70" s="330">
        <f t="shared" si="24"/>
        <v>1550</v>
      </c>
      <c r="M70" s="330"/>
      <c r="N70" s="330">
        <f t="shared" si="25"/>
        <v>1550</v>
      </c>
    </row>
    <row r="71" spans="1:14" ht="24" hidden="1">
      <c r="A71" s="160"/>
      <c r="B71" s="160"/>
      <c r="C71" s="166" t="s">
        <v>53</v>
      </c>
      <c r="D71" s="167" t="s">
        <v>54</v>
      </c>
      <c r="E71" s="164">
        <v>6000</v>
      </c>
      <c r="F71" s="164">
        <v>6180</v>
      </c>
      <c r="G71" s="159"/>
      <c r="H71" s="164">
        <v>6180</v>
      </c>
      <c r="I71" s="178"/>
      <c r="J71" s="179">
        <f t="shared" si="23"/>
        <v>6180</v>
      </c>
      <c r="L71" s="330">
        <f t="shared" si="24"/>
        <v>6180</v>
      </c>
      <c r="M71" s="330"/>
      <c r="N71" s="330">
        <f t="shared" si="25"/>
        <v>6180</v>
      </c>
    </row>
    <row r="72" spans="1:14" ht="37.5" customHeight="1" hidden="1">
      <c r="A72" s="160"/>
      <c r="B72" s="185">
        <v>75618</v>
      </c>
      <c r="C72" s="166"/>
      <c r="D72" s="167" t="s">
        <v>77</v>
      </c>
      <c r="E72" s="164">
        <f>SUM(E73:E75)</f>
        <v>107690</v>
      </c>
      <c r="F72" s="164">
        <f>SUM(F73:F75)</f>
        <v>102355</v>
      </c>
      <c r="G72" s="159"/>
      <c r="H72" s="164">
        <f aca="true" t="shared" si="26" ref="H72:N72">SUM(H73:H75)</f>
        <v>102355</v>
      </c>
      <c r="I72" s="164">
        <f t="shared" si="26"/>
        <v>0</v>
      </c>
      <c r="J72" s="164">
        <f t="shared" si="26"/>
        <v>102355</v>
      </c>
      <c r="K72" s="322">
        <f t="shared" si="26"/>
        <v>0</v>
      </c>
      <c r="L72" s="181">
        <f t="shared" si="26"/>
        <v>102355</v>
      </c>
      <c r="M72" s="181">
        <f t="shared" si="26"/>
        <v>0</v>
      </c>
      <c r="N72" s="181">
        <f t="shared" si="26"/>
        <v>102355</v>
      </c>
    </row>
    <row r="73" spans="1:14" ht="12.75" hidden="1">
      <c r="A73" s="160"/>
      <c r="B73" s="160"/>
      <c r="C73" s="166" t="s">
        <v>78</v>
      </c>
      <c r="D73" s="167" t="s">
        <v>79</v>
      </c>
      <c r="E73" s="164">
        <v>12000</v>
      </c>
      <c r="F73" s="164">
        <v>12300</v>
      </c>
      <c r="G73" s="159"/>
      <c r="H73" s="164">
        <v>12300</v>
      </c>
      <c r="I73" s="178"/>
      <c r="J73" s="179">
        <f>H73+I73</f>
        <v>12300</v>
      </c>
      <c r="L73" s="330">
        <f>J73+K73</f>
        <v>12300</v>
      </c>
      <c r="M73" s="330"/>
      <c r="N73" s="330">
        <f>L73+M73</f>
        <v>12300</v>
      </c>
    </row>
    <row r="74" spans="1:14" ht="24" hidden="1">
      <c r="A74" s="160"/>
      <c r="B74" s="160"/>
      <c r="C74" s="166" t="s">
        <v>80</v>
      </c>
      <c r="D74" s="167" t="s">
        <v>81</v>
      </c>
      <c r="E74" s="181">
        <v>89490</v>
      </c>
      <c r="F74" s="181">
        <v>84200</v>
      </c>
      <c r="G74" s="159"/>
      <c r="H74" s="181">
        <v>84200</v>
      </c>
      <c r="I74" s="178"/>
      <c r="J74" s="179">
        <f>H74+I74</f>
        <v>84200</v>
      </c>
      <c r="L74" s="330">
        <f>J74+K74</f>
        <v>84200</v>
      </c>
      <c r="M74" s="330"/>
      <c r="N74" s="330">
        <f>L74+M74</f>
        <v>84200</v>
      </c>
    </row>
    <row r="75" spans="1:14" ht="37.5" customHeight="1" hidden="1">
      <c r="A75" s="160"/>
      <c r="B75" s="160"/>
      <c r="C75" s="166" t="s">
        <v>82</v>
      </c>
      <c r="D75" s="167" t="s">
        <v>83</v>
      </c>
      <c r="E75" s="164">
        <v>6200</v>
      </c>
      <c r="F75" s="164">
        <v>5855</v>
      </c>
      <c r="G75" s="159"/>
      <c r="H75" s="164">
        <v>5855</v>
      </c>
      <c r="I75" s="178"/>
      <c r="J75" s="179">
        <f>H75+I75</f>
        <v>5855</v>
      </c>
      <c r="L75" s="330">
        <f>J75+K75</f>
        <v>5855</v>
      </c>
      <c r="M75" s="330"/>
      <c r="N75" s="330">
        <f>L75+M75</f>
        <v>5855</v>
      </c>
    </row>
    <row r="76" spans="1:14" ht="26.25" customHeight="1" hidden="1">
      <c r="A76" s="160"/>
      <c r="B76" s="185">
        <v>75621</v>
      </c>
      <c r="C76" s="166"/>
      <c r="D76" s="167" t="s">
        <v>84</v>
      </c>
      <c r="E76" s="164">
        <f aca="true" t="shared" si="27" ref="E76:N76">SUM(E77+E78)</f>
        <v>1215134</v>
      </c>
      <c r="F76" s="164">
        <f t="shared" si="27"/>
        <v>1543687</v>
      </c>
      <c r="G76" s="164">
        <f t="shared" si="27"/>
        <v>10331</v>
      </c>
      <c r="H76" s="164">
        <f t="shared" si="27"/>
        <v>1554018</v>
      </c>
      <c r="I76" s="164">
        <f t="shared" si="27"/>
        <v>0</v>
      </c>
      <c r="J76" s="164">
        <f t="shared" si="27"/>
        <v>1554018</v>
      </c>
      <c r="K76" s="322">
        <f t="shared" si="27"/>
        <v>0</v>
      </c>
      <c r="L76" s="181">
        <f t="shared" si="27"/>
        <v>1554018</v>
      </c>
      <c r="M76" s="181">
        <f t="shared" si="27"/>
        <v>0</v>
      </c>
      <c r="N76" s="181">
        <f t="shared" si="27"/>
        <v>1554018</v>
      </c>
    </row>
    <row r="77" spans="1:14" ht="13.5" customHeight="1" hidden="1">
      <c r="A77" s="160"/>
      <c r="B77" s="185"/>
      <c r="C77" s="166" t="s">
        <v>85</v>
      </c>
      <c r="D77" s="167" t="s">
        <v>86</v>
      </c>
      <c r="E77" s="164">
        <v>1215034</v>
      </c>
      <c r="F77" s="164">
        <v>1542687</v>
      </c>
      <c r="G77" s="177">
        <v>10331</v>
      </c>
      <c r="H77" s="177">
        <f>SUM(F77+G77)</f>
        <v>1553018</v>
      </c>
      <c r="I77" s="178"/>
      <c r="J77" s="189">
        <f>H77+I77</f>
        <v>1553018</v>
      </c>
      <c r="L77" s="330">
        <f>J77+K77</f>
        <v>1553018</v>
      </c>
      <c r="M77" s="330"/>
      <c r="N77" s="330">
        <f>L77+M77</f>
        <v>1553018</v>
      </c>
    </row>
    <row r="78" spans="1:14" ht="15" customHeight="1" hidden="1">
      <c r="A78" s="160"/>
      <c r="B78" s="185"/>
      <c r="C78" s="166" t="s">
        <v>87</v>
      </c>
      <c r="D78" s="167" t="s">
        <v>88</v>
      </c>
      <c r="E78" s="164">
        <v>100</v>
      </c>
      <c r="F78" s="164">
        <v>1000</v>
      </c>
      <c r="G78" s="164">
        <v>0</v>
      </c>
      <c r="H78" s="164">
        <v>1000</v>
      </c>
      <c r="I78" s="178"/>
      <c r="J78" s="189">
        <f>H78+I78</f>
        <v>1000</v>
      </c>
      <c r="L78" s="330">
        <f>J78+K78</f>
        <v>1000</v>
      </c>
      <c r="M78" s="330"/>
      <c r="N78" s="330">
        <f>L78+M78</f>
        <v>1000</v>
      </c>
    </row>
    <row r="79" spans="1:14" ht="12.75">
      <c r="A79" s="155">
        <v>758</v>
      </c>
      <c r="B79" s="183"/>
      <c r="C79" s="172"/>
      <c r="D79" s="173" t="s">
        <v>89</v>
      </c>
      <c r="E79" s="158" t="e">
        <f>SUM(E80+#REF!+E82+E84)</f>
        <v>#REF!</v>
      </c>
      <c r="F79" s="158">
        <f aca="true" t="shared" si="28" ref="F79:K79">SUM(F80+F82+F84+F87)</f>
        <v>5087055</v>
      </c>
      <c r="G79" s="158">
        <f t="shared" si="28"/>
        <v>349799</v>
      </c>
      <c r="H79" s="158">
        <f t="shared" si="28"/>
        <v>5436854</v>
      </c>
      <c r="I79" s="158">
        <f t="shared" si="28"/>
        <v>0</v>
      </c>
      <c r="J79" s="158">
        <f t="shared" si="28"/>
        <v>5436854</v>
      </c>
      <c r="K79" s="321">
        <f t="shared" si="28"/>
        <v>0</v>
      </c>
      <c r="L79" s="184">
        <f>SUM(L80+L82+L84+L87)</f>
        <v>5436854</v>
      </c>
      <c r="M79" s="184">
        <f>SUM(M80+M82+M84+M87)</f>
        <v>362861</v>
      </c>
      <c r="N79" s="184">
        <f>SUM(N80+N82+N84+N87)</f>
        <v>5799715</v>
      </c>
    </row>
    <row r="80" spans="1:14" ht="26.25" customHeight="1" hidden="1">
      <c r="A80" s="160"/>
      <c r="B80" s="185">
        <v>75801</v>
      </c>
      <c r="C80" s="166"/>
      <c r="D80" s="167" t="s">
        <v>90</v>
      </c>
      <c r="E80" s="164">
        <f aca="true" t="shared" si="29" ref="E80:N80">SUM(E81)</f>
        <v>3827883</v>
      </c>
      <c r="F80" s="164">
        <f t="shared" si="29"/>
        <v>4555356</v>
      </c>
      <c r="G80" s="164">
        <f t="shared" si="29"/>
        <v>349799</v>
      </c>
      <c r="H80" s="164">
        <f t="shared" si="29"/>
        <v>4905155</v>
      </c>
      <c r="I80" s="164">
        <f t="shared" si="29"/>
        <v>0</v>
      </c>
      <c r="J80" s="164">
        <f t="shared" si="29"/>
        <v>4905155</v>
      </c>
      <c r="K80" s="322">
        <f t="shared" si="29"/>
        <v>0</v>
      </c>
      <c r="L80" s="181">
        <f t="shared" si="29"/>
        <v>4905155</v>
      </c>
      <c r="M80" s="181">
        <f t="shared" si="29"/>
        <v>0</v>
      </c>
      <c r="N80" s="181">
        <f t="shared" si="29"/>
        <v>4905155</v>
      </c>
    </row>
    <row r="81" spans="1:14" ht="12.75" hidden="1">
      <c r="A81" s="160"/>
      <c r="B81" s="185"/>
      <c r="C81" s="166" t="s">
        <v>91</v>
      </c>
      <c r="D81" s="167" t="s">
        <v>92</v>
      </c>
      <c r="E81" s="164">
        <v>3827883</v>
      </c>
      <c r="F81" s="164">
        <v>4555356</v>
      </c>
      <c r="G81" s="159">
        <v>349799</v>
      </c>
      <c r="H81" s="177">
        <f>SUM(F81+G81)</f>
        <v>4905155</v>
      </c>
      <c r="I81" s="178"/>
      <c r="J81" s="179">
        <f>H81+I81</f>
        <v>4905155</v>
      </c>
      <c r="L81" s="330">
        <f>J81+K81</f>
        <v>4905155</v>
      </c>
      <c r="M81" s="330"/>
      <c r="N81" s="330">
        <f>L81+M81</f>
        <v>4905155</v>
      </c>
    </row>
    <row r="82" spans="1:14" ht="24" hidden="1">
      <c r="A82" s="160"/>
      <c r="B82" s="185">
        <v>75807</v>
      </c>
      <c r="C82" s="166"/>
      <c r="D82" s="167" t="s">
        <v>93</v>
      </c>
      <c r="E82" s="164">
        <f>SUM(E83)</f>
        <v>558929</v>
      </c>
      <c r="F82" s="164">
        <f>SUM(F83)</f>
        <v>495409</v>
      </c>
      <c r="G82" s="159">
        <v>0</v>
      </c>
      <c r="H82" s="164">
        <f aca="true" t="shared" si="30" ref="H82:N82">SUM(H83)</f>
        <v>495409</v>
      </c>
      <c r="I82" s="164">
        <f t="shared" si="30"/>
        <v>0</v>
      </c>
      <c r="J82" s="164">
        <f t="shared" si="30"/>
        <v>495409</v>
      </c>
      <c r="K82" s="322">
        <f t="shared" si="30"/>
        <v>0</v>
      </c>
      <c r="L82" s="181">
        <f t="shared" si="30"/>
        <v>495409</v>
      </c>
      <c r="M82" s="181">
        <f t="shared" si="30"/>
        <v>0</v>
      </c>
      <c r="N82" s="181">
        <f t="shared" si="30"/>
        <v>495409</v>
      </c>
    </row>
    <row r="83" spans="1:14" ht="12.75" hidden="1">
      <c r="A83" s="160"/>
      <c r="B83" s="160"/>
      <c r="C83" s="166" t="s">
        <v>91</v>
      </c>
      <c r="D83" s="167" t="s">
        <v>92</v>
      </c>
      <c r="E83" s="164">
        <v>558929</v>
      </c>
      <c r="F83" s="164">
        <v>495409</v>
      </c>
      <c r="G83" s="159">
        <v>0</v>
      </c>
      <c r="H83" s="164">
        <v>495409</v>
      </c>
      <c r="I83" s="178"/>
      <c r="J83" s="179">
        <f>H83+I83</f>
        <v>495409</v>
      </c>
      <c r="L83" s="330">
        <f>J83+K83</f>
        <v>495409</v>
      </c>
      <c r="M83" s="330"/>
      <c r="N83" s="330">
        <f>L83+M83</f>
        <v>495409</v>
      </c>
    </row>
    <row r="84" spans="1:14" ht="12.75">
      <c r="A84" s="160"/>
      <c r="B84" s="160">
        <v>75814</v>
      </c>
      <c r="C84" s="166"/>
      <c r="D84" s="167" t="s">
        <v>94</v>
      </c>
      <c r="E84" s="164">
        <f>SUM(E85:E86)</f>
        <v>177718</v>
      </c>
      <c r="F84" s="164">
        <f>SUM(F85:F86)</f>
        <v>10100</v>
      </c>
      <c r="G84" s="159">
        <v>0</v>
      </c>
      <c r="H84" s="164">
        <f>SUM(H85:H86)</f>
        <v>10100</v>
      </c>
      <c r="I84" s="164"/>
      <c r="J84" s="164">
        <f>SUM(J85:J86)</f>
        <v>10100</v>
      </c>
      <c r="K84" s="322">
        <f>SUM(K85:K86)</f>
        <v>0</v>
      </c>
      <c r="L84" s="181">
        <f>SUM(L85:L86)</f>
        <v>10100</v>
      </c>
      <c r="M84" s="181">
        <f>SUM(M85:M86)</f>
        <v>362861</v>
      </c>
      <c r="N84" s="181">
        <f>SUM(N85:N86)</f>
        <v>372961</v>
      </c>
    </row>
    <row r="85" spans="1:14" ht="12.75">
      <c r="A85" s="160"/>
      <c r="B85" s="160"/>
      <c r="C85" s="166" t="s">
        <v>32</v>
      </c>
      <c r="D85" s="167" t="s">
        <v>33</v>
      </c>
      <c r="E85" s="164">
        <v>42000</v>
      </c>
      <c r="F85" s="164">
        <v>10000</v>
      </c>
      <c r="G85" s="159">
        <v>0</v>
      </c>
      <c r="H85" s="164">
        <v>10000</v>
      </c>
      <c r="I85" s="178"/>
      <c r="J85" s="189">
        <f>H85+I85</f>
        <v>10000</v>
      </c>
      <c r="L85" s="348">
        <f>J85+K85</f>
        <v>10000</v>
      </c>
      <c r="M85" s="348">
        <v>20000</v>
      </c>
      <c r="N85" s="348">
        <f>L85+M85</f>
        <v>30000</v>
      </c>
    </row>
    <row r="86" spans="1:14" ht="12.75">
      <c r="A86" s="160"/>
      <c r="B86" s="160"/>
      <c r="C86" s="166" t="s">
        <v>95</v>
      </c>
      <c r="D86" s="167" t="s">
        <v>96</v>
      </c>
      <c r="E86" s="164">
        <v>135718</v>
      </c>
      <c r="F86" s="164">
        <v>100</v>
      </c>
      <c r="G86" s="159">
        <v>0</v>
      </c>
      <c r="H86" s="164">
        <v>100</v>
      </c>
      <c r="I86" s="189"/>
      <c r="J86" s="189">
        <f>H86+I86</f>
        <v>100</v>
      </c>
      <c r="L86" s="348">
        <f>J86+K86</f>
        <v>100</v>
      </c>
      <c r="M86" s="348">
        <v>342861</v>
      </c>
      <c r="N86" s="348">
        <f>L86+M86</f>
        <v>342961</v>
      </c>
    </row>
    <row r="87" spans="1:14" ht="15.75" customHeight="1" hidden="1">
      <c r="A87" s="160"/>
      <c r="B87" s="160">
        <v>75831</v>
      </c>
      <c r="C87" s="166"/>
      <c r="D87" s="167" t="s">
        <v>97</v>
      </c>
      <c r="E87" s="164">
        <v>0</v>
      </c>
      <c r="F87" s="164">
        <f>SUM(F88)</f>
        <v>26190</v>
      </c>
      <c r="G87" s="159">
        <v>0</v>
      </c>
      <c r="H87" s="164">
        <f aca="true" t="shared" si="31" ref="H87:N87">SUM(H88)</f>
        <v>26190</v>
      </c>
      <c r="I87" s="164">
        <f t="shared" si="31"/>
        <v>0</v>
      </c>
      <c r="J87" s="164">
        <f t="shared" si="31"/>
        <v>26190</v>
      </c>
      <c r="K87" s="322">
        <f t="shared" si="31"/>
        <v>0</v>
      </c>
      <c r="L87" s="181">
        <f t="shared" si="31"/>
        <v>26190</v>
      </c>
      <c r="M87" s="181">
        <f t="shared" si="31"/>
        <v>0</v>
      </c>
      <c r="N87" s="181">
        <f t="shared" si="31"/>
        <v>26190</v>
      </c>
    </row>
    <row r="88" spans="1:14" ht="12.75" hidden="1">
      <c r="A88" s="160"/>
      <c r="B88" s="160"/>
      <c r="C88" s="166" t="s">
        <v>91</v>
      </c>
      <c r="D88" s="167" t="s">
        <v>92</v>
      </c>
      <c r="E88" s="164">
        <v>0</v>
      </c>
      <c r="F88" s="164">
        <v>26190</v>
      </c>
      <c r="G88" s="159">
        <v>0</v>
      </c>
      <c r="H88" s="164">
        <v>26190</v>
      </c>
      <c r="I88" s="178"/>
      <c r="J88" s="179">
        <f>H88+I88</f>
        <v>26190</v>
      </c>
      <c r="L88" s="330">
        <f>J88+K88</f>
        <v>26190</v>
      </c>
      <c r="M88" s="330"/>
      <c r="N88" s="330">
        <f>L88+M88</f>
        <v>26190</v>
      </c>
    </row>
    <row r="89" spans="1:14" ht="12.75">
      <c r="A89" s="155">
        <v>801</v>
      </c>
      <c r="B89" s="155"/>
      <c r="C89" s="172"/>
      <c r="D89" s="173" t="s">
        <v>98</v>
      </c>
      <c r="E89" s="158" t="e">
        <f>SUM(E90+E97+#REF!+#REF!)</f>
        <v>#REF!</v>
      </c>
      <c r="F89" s="158">
        <f>SUM(F90+F97)</f>
        <v>210543</v>
      </c>
      <c r="G89" s="159">
        <v>0</v>
      </c>
      <c r="H89" s="158">
        <f aca="true" t="shared" si="32" ref="H89:N89">SUM(H90+H97)</f>
        <v>210543</v>
      </c>
      <c r="I89" s="158">
        <f t="shared" si="32"/>
        <v>0</v>
      </c>
      <c r="J89" s="158">
        <f t="shared" si="32"/>
        <v>210543</v>
      </c>
      <c r="K89" s="321">
        <f t="shared" si="32"/>
        <v>0</v>
      </c>
      <c r="L89" s="184">
        <f t="shared" si="32"/>
        <v>210543</v>
      </c>
      <c r="M89" s="184">
        <f t="shared" si="32"/>
        <v>6686</v>
      </c>
      <c r="N89" s="184">
        <f t="shared" si="32"/>
        <v>217229</v>
      </c>
    </row>
    <row r="90" spans="1:14" ht="12.75">
      <c r="A90" s="160"/>
      <c r="B90" s="160">
        <v>80101</v>
      </c>
      <c r="C90" s="166"/>
      <c r="D90" s="167" t="s">
        <v>99</v>
      </c>
      <c r="E90" s="164">
        <f>SUM(E92:E96)</f>
        <v>53680</v>
      </c>
      <c r="F90" s="164">
        <f>SUM(F92:F96)</f>
        <v>55268</v>
      </c>
      <c r="G90" s="159">
        <v>0</v>
      </c>
      <c r="H90" s="164">
        <f>SUM(H92:H96)</f>
        <v>55268</v>
      </c>
      <c r="I90" s="164">
        <f>SUM(I92:I96)</f>
        <v>0</v>
      </c>
      <c r="J90" s="164">
        <f>SUM(J92:J96)</f>
        <v>55268</v>
      </c>
      <c r="K90" s="322">
        <f>SUM(K92:K96)</f>
        <v>0</v>
      </c>
      <c r="L90" s="181">
        <f>SUM(L92:L96)</f>
        <v>55268</v>
      </c>
      <c r="M90" s="331">
        <f>SUM(M91:M96)</f>
        <v>6686</v>
      </c>
      <c r="N90" s="348">
        <f>SUM(N91:N96)</f>
        <v>61954</v>
      </c>
    </row>
    <row r="91" spans="1:14" ht="12.75">
      <c r="A91" s="160"/>
      <c r="B91" s="160"/>
      <c r="C91" s="166" t="s">
        <v>41</v>
      </c>
      <c r="D91" s="167" t="s">
        <v>42</v>
      </c>
      <c r="E91" s="164"/>
      <c r="F91" s="164"/>
      <c r="G91" s="159"/>
      <c r="H91" s="164"/>
      <c r="I91" s="164"/>
      <c r="J91" s="164"/>
      <c r="K91" s="81"/>
      <c r="L91" s="181"/>
      <c r="M91" s="332">
        <v>3500</v>
      </c>
      <c r="N91" s="332">
        <f aca="true" t="shared" si="33" ref="N91:N96">L91+M91</f>
        <v>3500</v>
      </c>
    </row>
    <row r="92" spans="1:14" ht="12.75" hidden="1">
      <c r="A92" s="160"/>
      <c r="B92" s="160"/>
      <c r="C92" s="166" t="s">
        <v>32</v>
      </c>
      <c r="D92" s="167" t="s">
        <v>33</v>
      </c>
      <c r="E92" s="164">
        <v>3150</v>
      </c>
      <c r="F92" s="164">
        <v>6000</v>
      </c>
      <c r="G92" s="159">
        <v>0</v>
      </c>
      <c r="H92" s="164">
        <v>6000</v>
      </c>
      <c r="I92" s="178"/>
      <c r="J92" s="179">
        <f>H92+I92</f>
        <v>6000</v>
      </c>
      <c r="L92" s="332">
        <f>J92+K92</f>
        <v>6000</v>
      </c>
      <c r="M92" s="332"/>
      <c r="N92" s="332">
        <f t="shared" si="33"/>
        <v>6000</v>
      </c>
    </row>
    <row r="93" spans="1:14" ht="12.75">
      <c r="A93" s="160"/>
      <c r="B93" s="160"/>
      <c r="C93" s="166" t="s">
        <v>95</v>
      </c>
      <c r="D93" s="167" t="s">
        <v>96</v>
      </c>
      <c r="E93" s="164">
        <v>700</v>
      </c>
      <c r="F93" s="164">
        <v>550</v>
      </c>
      <c r="G93" s="159">
        <v>0</v>
      </c>
      <c r="H93" s="164">
        <v>550</v>
      </c>
      <c r="I93" s="178"/>
      <c r="J93" s="179">
        <f>H93+I93</f>
        <v>550</v>
      </c>
      <c r="L93" s="332">
        <f>J93+K93</f>
        <v>550</v>
      </c>
      <c r="M93" s="332">
        <v>1000</v>
      </c>
      <c r="N93" s="332">
        <f t="shared" si="33"/>
        <v>1550</v>
      </c>
    </row>
    <row r="94" spans="1:14" ht="36">
      <c r="A94" s="160"/>
      <c r="B94" s="160"/>
      <c r="C94" s="166" t="s">
        <v>100</v>
      </c>
      <c r="D94" s="167" t="s">
        <v>109</v>
      </c>
      <c r="E94" s="164"/>
      <c r="F94" s="164"/>
      <c r="G94" s="159"/>
      <c r="H94" s="164"/>
      <c r="I94" s="178"/>
      <c r="J94" s="179"/>
      <c r="L94" s="330"/>
      <c r="M94" s="332">
        <v>2186</v>
      </c>
      <c r="N94" s="332">
        <f t="shared" si="33"/>
        <v>2186</v>
      </c>
    </row>
    <row r="95" spans="1:14" ht="48.75" customHeight="1" hidden="1">
      <c r="A95" s="160"/>
      <c r="B95" s="160"/>
      <c r="C95" s="166" t="s">
        <v>300</v>
      </c>
      <c r="D95" s="167" t="s">
        <v>301</v>
      </c>
      <c r="E95" s="164"/>
      <c r="F95" s="164"/>
      <c r="G95" s="159">
        <v>48718</v>
      </c>
      <c r="H95" s="164">
        <f>F95+G95</f>
        <v>48718</v>
      </c>
      <c r="I95" s="189"/>
      <c r="J95" s="189">
        <f>H95+I95</f>
        <v>48718</v>
      </c>
      <c r="L95" s="332">
        <f>J95+K95</f>
        <v>48718</v>
      </c>
      <c r="M95" s="332"/>
      <c r="N95" s="332">
        <f t="shared" si="33"/>
        <v>48718</v>
      </c>
    </row>
    <row r="96" spans="1:14" ht="60.75" customHeight="1" hidden="1">
      <c r="A96" s="160"/>
      <c r="B96" s="160"/>
      <c r="C96" s="166" t="s">
        <v>265</v>
      </c>
      <c r="D96" s="167" t="s">
        <v>266</v>
      </c>
      <c r="E96" s="164">
        <v>49830</v>
      </c>
      <c r="F96" s="164">
        <v>48718</v>
      </c>
      <c r="G96" s="159">
        <v>-48718</v>
      </c>
      <c r="H96" s="164">
        <f>F96+G96</f>
        <v>0</v>
      </c>
      <c r="I96" s="190"/>
      <c r="J96" s="189">
        <f>H96+I96</f>
        <v>0</v>
      </c>
      <c r="L96" s="330">
        <f>J96+K96</f>
        <v>0</v>
      </c>
      <c r="M96" s="330"/>
      <c r="N96" s="330">
        <f t="shared" si="33"/>
        <v>0</v>
      </c>
    </row>
    <row r="97" spans="1:14" ht="12.75" hidden="1">
      <c r="A97" s="160"/>
      <c r="B97" s="160">
        <v>80104</v>
      </c>
      <c r="C97" s="166"/>
      <c r="D97" s="167" t="s">
        <v>101</v>
      </c>
      <c r="E97" s="164">
        <f>SUM(E98:E100)</f>
        <v>114750</v>
      </c>
      <c r="F97" s="164">
        <f>SUM(F98:F100)</f>
        <v>155275</v>
      </c>
      <c r="G97" s="159">
        <v>0</v>
      </c>
      <c r="H97" s="164">
        <f aca="true" t="shared" si="34" ref="H97:N97">SUM(H98:H100)</f>
        <v>155275</v>
      </c>
      <c r="I97" s="164">
        <f t="shared" si="34"/>
        <v>0</v>
      </c>
      <c r="J97" s="164">
        <f t="shared" si="34"/>
        <v>155275</v>
      </c>
      <c r="K97" s="322">
        <f t="shared" si="34"/>
        <v>0</v>
      </c>
      <c r="L97" s="181">
        <f t="shared" si="34"/>
        <v>155275</v>
      </c>
      <c r="M97" s="181">
        <f t="shared" si="34"/>
        <v>0</v>
      </c>
      <c r="N97" s="181">
        <f t="shared" si="34"/>
        <v>155275</v>
      </c>
    </row>
    <row r="98" spans="1:14" ht="12.75" hidden="1">
      <c r="A98" s="160"/>
      <c r="B98" s="160"/>
      <c r="C98" s="166" t="s">
        <v>41</v>
      </c>
      <c r="D98" s="167" t="s">
        <v>42</v>
      </c>
      <c r="E98" s="164">
        <v>113400</v>
      </c>
      <c r="F98" s="164">
        <v>153125</v>
      </c>
      <c r="G98" s="159">
        <v>0</v>
      </c>
      <c r="H98" s="164">
        <v>153125</v>
      </c>
      <c r="I98" s="178"/>
      <c r="J98" s="179">
        <f>H98+I98</f>
        <v>153125</v>
      </c>
      <c r="L98" s="332">
        <f>J98+K98</f>
        <v>153125</v>
      </c>
      <c r="M98" s="332"/>
      <c r="N98" s="332">
        <f>L98+M98</f>
        <v>153125</v>
      </c>
    </row>
    <row r="99" spans="1:14" ht="12.75" hidden="1">
      <c r="A99" s="160"/>
      <c r="B99" s="160"/>
      <c r="C99" s="166" t="s">
        <v>32</v>
      </c>
      <c r="D99" s="167" t="s">
        <v>33</v>
      </c>
      <c r="E99" s="164">
        <v>1200</v>
      </c>
      <c r="F99" s="164">
        <v>2000</v>
      </c>
      <c r="G99" s="159">
        <v>0</v>
      </c>
      <c r="H99" s="164">
        <v>2000</v>
      </c>
      <c r="I99" s="178"/>
      <c r="J99" s="179">
        <f>H99+I99</f>
        <v>2000</v>
      </c>
      <c r="L99" s="332">
        <f>J99+K99</f>
        <v>2000</v>
      </c>
      <c r="M99" s="332"/>
      <c r="N99" s="332">
        <f>L99+M99</f>
        <v>2000</v>
      </c>
    </row>
    <row r="100" spans="1:14" ht="12.75" hidden="1">
      <c r="A100" s="160"/>
      <c r="B100" s="160"/>
      <c r="C100" s="166" t="s">
        <v>95</v>
      </c>
      <c r="D100" s="167" t="s">
        <v>96</v>
      </c>
      <c r="E100" s="164">
        <v>150</v>
      </c>
      <c r="F100" s="164">
        <v>150</v>
      </c>
      <c r="G100" s="159">
        <v>0</v>
      </c>
      <c r="H100" s="164">
        <v>150</v>
      </c>
      <c r="I100" s="178"/>
      <c r="J100" s="179">
        <f>H100+I100</f>
        <v>150</v>
      </c>
      <c r="L100" s="332">
        <f>J100+K100</f>
        <v>150</v>
      </c>
      <c r="M100" s="332"/>
      <c r="N100" s="332">
        <f>L100+M100</f>
        <v>150</v>
      </c>
    </row>
    <row r="101" spans="1:14" ht="12.75">
      <c r="A101" s="155">
        <v>852</v>
      </c>
      <c r="B101" s="155"/>
      <c r="C101" s="172"/>
      <c r="D101" s="173" t="s">
        <v>103</v>
      </c>
      <c r="E101" s="158" t="e">
        <f>SUM(E103+E105+E107+#REF!+E111+#REF!+#REF!)</f>
        <v>#REF!</v>
      </c>
      <c r="F101" s="158">
        <f>SUM(F103+F105+F107+F111)</f>
        <v>817365</v>
      </c>
      <c r="G101" s="159">
        <v>0</v>
      </c>
      <c r="H101" s="158">
        <f>SUM(H103+H105+H107+H111)</f>
        <v>817365</v>
      </c>
      <c r="I101" s="158">
        <f aca="true" t="shared" si="35" ref="I101:N101">SUM(I103+I105+I107+I111+I115)</f>
        <v>10014</v>
      </c>
      <c r="J101" s="158">
        <f t="shared" si="35"/>
        <v>827379</v>
      </c>
      <c r="K101" s="321">
        <f t="shared" si="35"/>
        <v>0</v>
      </c>
      <c r="L101" s="184">
        <f t="shared" si="35"/>
        <v>827379</v>
      </c>
      <c r="M101" s="184">
        <f t="shared" si="35"/>
        <v>46700</v>
      </c>
      <c r="N101" s="184">
        <f t="shared" si="35"/>
        <v>874079</v>
      </c>
    </row>
    <row r="102" spans="1:14" ht="12.75" hidden="1">
      <c r="A102" s="155"/>
      <c r="B102" s="155"/>
      <c r="C102" s="172"/>
      <c r="D102" s="173"/>
      <c r="E102" s="158"/>
      <c r="F102" s="158"/>
      <c r="G102" s="159"/>
      <c r="H102" s="158"/>
      <c r="I102" s="178"/>
      <c r="J102" s="178"/>
      <c r="L102" s="330"/>
      <c r="M102" s="330"/>
      <c r="N102" s="330"/>
    </row>
    <row r="103" spans="1:14" ht="36" hidden="1">
      <c r="A103" s="160"/>
      <c r="B103" s="185">
        <v>85212</v>
      </c>
      <c r="C103" s="166"/>
      <c r="D103" s="167" t="s">
        <v>104</v>
      </c>
      <c r="E103" s="164" t="e">
        <f>SUM(E104+#REF!)</f>
        <v>#REF!</v>
      </c>
      <c r="F103" s="164">
        <f>SUM(F104)</f>
        <v>716000</v>
      </c>
      <c r="G103" s="159">
        <v>0</v>
      </c>
      <c r="H103" s="164">
        <f aca="true" t="shared" si="36" ref="H103:N103">SUM(H104)</f>
        <v>716000</v>
      </c>
      <c r="I103" s="164">
        <f t="shared" si="36"/>
        <v>0</v>
      </c>
      <c r="J103" s="164">
        <f t="shared" si="36"/>
        <v>716000</v>
      </c>
      <c r="K103" s="322">
        <f t="shared" si="36"/>
        <v>0</v>
      </c>
      <c r="L103" s="181">
        <f t="shared" si="36"/>
        <v>716000</v>
      </c>
      <c r="M103" s="181">
        <f t="shared" si="36"/>
        <v>0</v>
      </c>
      <c r="N103" s="181">
        <f t="shared" si="36"/>
        <v>716000</v>
      </c>
    </row>
    <row r="104" spans="1:14" ht="52.5" customHeight="1" hidden="1">
      <c r="A104" s="160"/>
      <c r="B104" s="185"/>
      <c r="C104" s="166" t="s">
        <v>36</v>
      </c>
      <c r="D104" s="167" t="s">
        <v>37</v>
      </c>
      <c r="E104" s="164">
        <v>357346</v>
      </c>
      <c r="F104" s="181">
        <v>716000</v>
      </c>
      <c r="G104" s="159">
        <v>0</v>
      </c>
      <c r="H104" s="181">
        <v>716000</v>
      </c>
      <c r="I104" s="178"/>
      <c r="J104" s="179">
        <f>H104+I104</f>
        <v>716000</v>
      </c>
      <c r="L104" s="332">
        <f>J104+K104</f>
        <v>716000</v>
      </c>
      <c r="M104" s="332">
        <v>0</v>
      </c>
      <c r="N104" s="332">
        <f>L104+M104</f>
        <v>716000</v>
      </c>
    </row>
    <row r="105" spans="1:14" ht="48.75" customHeight="1" hidden="1">
      <c r="A105" s="160"/>
      <c r="B105" s="185">
        <v>85213</v>
      </c>
      <c r="C105" s="166"/>
      <c r="D105" s="167" t="s">
        <v>105</v>
      </c>
      <c r="E105" s="164">
        <f>SUM(E106)</f>
        <v>6900</v>
      </c>
      <c r="F105" s="181">
        <f>SUM(F106)</f>
        <v>6500</v>
      </c>
      <c r="G105" s="159">
        <v>0</v>
      </c>
      <c r="H105" s="181">
        <f aca="true" t="shared" si="37" ref="H105:N105">SUM(H106)</f>
        <v>6500</v>
      </c>
      <c r="I105" s="181">
        <f t="shared" si="37"/>
        <v>0</v>
      </c>
      <c r="J105" s="181">
        <f t="shared" si="37"/>
        <v>6500</v>
      </c>
      <c r="K105" s="326">
        <f t="shared" si="37"/>
        <v>0</v>
      </c>
      <c r="L105" s="181">
        <f t="shared" si="37"/>
        <v>6500</v>
      </c>
      <c r="M105" s="181">
        <f t="shared" si="37"/>
        <v>0</v>
      </c>
      <c r="N105" s="181">
        <f t="shared" si="37"/>
        <v>6500</v>
      </c>
    </row>
    <row r="106" spans="1:14" ht="50.25" customHeight="1" hidden="1">
      <c r="A106" s="160"/>
      <c r="B106" s="160"/>
      <c r="C106" s="166" t="s">
        <v>36</v>
      </c>
      <c r="D106" s="167" t="s">
        <v>37</v>
      </c>
      <c r="E106" s="164">
        <v>6900</v>
      </c>
      <c r="F106" s="181">
        <v>6500</v>
      </c>
      <c r="G106" s="159">
        <v>0</v>
      </c>
      <c r="H106" s="181">
        <v>6500</v>
      </c>
      <c r="I106" s="178"/>
      <c r="J106" s="179">
        <f>H106+I106</f>
        <v>6500</v>
      </c>
      <c r="L106" s="330">
        <f>J106+K106</f>
        <v>6500</v>
      </c>
      <c r="M106" s="330">
        <v>0</v>
      </c>
      <c r="N106" s="330">
        <f>L106+M106</f>
        <v>6500</v>
      </c>
    </row>
    <row r="107" spans="1:14" ht="24">
      <c r="A107" s="160"/>
      <c r="B107" s="185">
        <v>85214</v>
      </c>
      <c r="C107" s="166"/>
      <c r="D107" s="167" t="s">
        <v>106</v>
      </c>
      <c r="E107" s="164">
        <f>SUM(E109+E110)</f>
        <v>49266</v>
      </c>
      <c r="F107" s="181">
        <f>SUM(F109+F110)</f>
        <v>47400</v>
      </c>
      <c r="G107" s="159">
        <v>0</v>
      </c>
      <c r="H107" s="181">
        <f>SUM(H109+H110)</f>
        <v>47400</v>
      </c>
      <c r="I107" s="181">
        <v>1650</v>
      </c>
      <c r="J107" s="181">
        <f>SUM(J108:J110)</f>
        <v>49050</v>
      </c>
      <c r="K107" s="326">
        <f>SUM(K108:K110)</f>
        <v>0</v>
      </c>
      <c r="L107" s="349">
        <f>SUM(L108:L110)</f>
        <v>49050</v>
      </c>
      <c r="M107" s="348">
        <f>M109+M110</f>
        <v>46700</v>
      </c>
      <c r="N107" s="348">
        <f>SUM(N108:N110)</f>
        <v>95750</v>
      </c>
    </row>
    <row r="108" spans="1:14" ht="12.75" hidden="1">
      <c r="A108" s="160"/>
      <c r="B108" s="185"/>
      <c r="C108" s="166" t="s">
        <v>26</v>
      </c>
      <c r="D108" s="167" t="s">
        <v>27</v>
      </c>
      <c r="E108" s="164"/>
      <c r="F108" s="181"/>
      <c r="G108" s="159"/>
      <c r="H108" s="181">
        <v>0</v>
      </c>
      <c r="I108" s="181">
        <v>1650</v>
      </c>
      <c r="J108" s="181">
        <v>1650</v>
      </c>
      <c r="L108" s="348">
        <f>J108+K108</f>
        <v>1650</v>
      </c>
      <c r="M108" s="348"/>
      <c r="N108" s="348">
        <f>L108+M108</f>
        <v>1650</v>
      </c>
    </row>
    <row r="109" spans="1:14" ht="50.25" customHeight="1">
      <c r="A109" s="160"/>
      <c r="B109" s="160"/>
      <c r="C109" s="166" t="s">
        <v>36</v>
      </c>
      <c r="D109" s="167" t="s">
        <v>37</v>
      </c>
      <c r="E109" s="164">
        <v>38325</v>
      </c>
      <c r="F109" s="181">
        <v>15800</v>
      </c>
      <c r="G109" s="159">
        <v>0</v>
      </c>
      <c r="H109" s="181">
        <v>15800</v>
      </c>
      <c r="I109" s="178"/>
      <c r="J109" s="179">
        <f>H109+I109</f>
        <v>15800</v>
      </c>
      <c r="L109" s="348">
        <f>J109+K109</f>
        <v>15800</v>
      </c>
      <c r="M109" s="348">
        <v>12000</v>
      </c>
      <c r="N109" s="348">
        <f aca="true" t="shared" si="38" ref="N109:N116">L109+M109</f>
        <v>27800</v>
      </c>
    </row>
    <row r="110" spans="1:14" ht="37.5" customHeight="1">
      <c r="A110" s="160"/>
      <c r="B110" s="160"/>
      <c r="C110" s="166" t="s">
        <v>100</v>
      </c>
      <c r="D110" s="167" t="s">
        <v>107</v>
      </c>
      <c r="E110" s="164">
        <v>10941</v>
      </c>
      <c r="F110" s="181">
        <v>31600</v>
      </c>
      <c r="G110" s="159">
        <v>0</v>
      </c>
      <c r="H110" s="181">
        <v>31600</v>
      </c>
      <c r="I110" s="178"/>
      <c r="J110" s="179">
        <f>H110+I110</f>
        <v>31600</v>
      </c>
      <c r="L110" s="348">
        <f>J110+K110</f>
        <v>31600</v>
      </c>
      <c r="M110" s="348">
        <v>34700</v>
      </c>
      <c r="N110" s="348">
        <f t="shared" si="38"/>
        <v>66300</v>
      </c>
    </row>
    <row r="111" spans="1:14" ht="12.75" hidden="1">
      <c r="A111" s="160"/>
      <c r="B111" s="160">
        <v>85219</v>
      </c>
      <c r="C111" s="166"/>
      <c r="D111" s="167" t="s">
        <v>108</v>
      </c>
      <c r="E111" s="164">
        <f>SUM(E112:E113)</f>
        <v>630</v>
      </c>
      <c r="F111" s="164">
        <f>SUM(F112:F114)</f>
        <v>47465</v>
      </c>
      <c r="G111" s="159">
        <v>0</v>
      </c>
      <c r="H111" s="164">
        <f>SUM(H112:H114)</f>
        <v>47465</v>
      </c>
      <c r="I111" s="164">
        <f>SUM(I112:I114)</f>
        <v>0</v>
      </c>
      <c r="J111" s="164">
        <f>SUM(J112:J114)</f>
        <v>47465</v>
      </c>
      <c r="K111" s="322">
        <f>SUM(K112:K114)</f>
        <v>0</v>
      </c>
      <c r="L111" s="349">
        <f>SUM(L112:L114)</f>
        <v>47465</v>
      </c>
      <c r="M111" s="348"/>
      <c r="N111" s="348">
        <f t="shared" si="38"/>
        <v>47465</v>
      </c>
    </row>
    <row r="112" spans="1:14" ht="12.75" hidden="1">
      <c r="A112" s="160"/>
      <c r="B112" s="160"/>
      <c r="C112" s="166" t="s">
        <v>32</v>
      </c>
      <c r="D112" s="167" t="s">
        <v>33</v>
      </c>
      <c r="E112" s="164">
        <v>603</v>
      </c>
      <c r="F112" s="164">
        <v>937</v>
      </c>
      <c r="G112" s="159">
        <v>0</v>
      </c>
      <c r="H112" s="164">
        <v>937</v>
      </c>
      <c r="I112" s="178"/>
      <c r="J112" s="179">
        <f>H112+I112</f>
        <v>937</v>
      </c>
      <c r="L112" s="348">
        <f>J112+K112</f>
        <v>937</v>
      </c>
      <c r="M112" s="348"/>
      <c r="N112" s="348">
        <f t="shared" si="38"/>
        <v>937</v>
      </c>
    </row>
    <row r="113" spans="1:14" ht="12.75" hidden="1">
      <c r="A113" s="160"/>
      <c r="B113" s="160"/>
      <c r="C113" s="166" t="s">
        <v>95</v>
      </c>
      <c r="D113" s="167" t="s">
        <v>96</v>
      </c>
      <c r="E113" s="164">
        <v>27</v>
      </c>
      <c r="F113" s="164">
        <v>28</v>
      </c>
      <c r="G113" s="159">
        <v>0</v>
      </c>
      <c r="H113" s="164">
        <v>28</v>
      </c>
      <c r="I113" s="178"/>
      <c r="J113" s="179">
        <f>H113+I113</f>
        <v>28</v>
      </c>
      <c r="L113" s="348">
        <f>J113+K113</f>
        <v>28</v>
      </c>
      <c r="M113" s="348"/>
      <c r="N113" s="348">
        <f t="shared" si="38"/>
        <v>28</v>
      </c>
    </row>
    <row r="114" spans="1:14" ht="38.25" customHeight="1" hidden="1">
      <c r="A114" s="160"/>
      <c r="B114" s="160"/>
      <c r="C114" s="166" t="s">
        <v>100</v>
      </c>
      <c r="D114" s="167" t="s">
        <v>109</v>
      </c>
      <c r="E114" s="164">
        <v>0</v>
      </c>
      <c r="F114" s="164">
        <v>46500</v>
      </c>
      <c r="G114" s="159">
        <v>0</v>
      </c>
      <c r="H114" s="164">
        <v>46500</v>
      </c>
      <c r="I114" s="178"/>
      <c r="J114" s="179">
        <f>H114+I114</f>
        <v>46500</v>
      </c>
      <c r="L114" s="348">
        <f>J114+K114</f>
        <v>46500</v>
      </c>
      <c r="M114" s="348"/>
      <c r="N114" s="348">
        <f t="shared" si="38"/>
        <v>46500</v>
      </c>
    </row>
    <row r="115" spans="1:14" ht="12.75" hidden="1">
      <c r="A115" s="160"/>
      <c r="B115" s="160">
        <v>85295</v>
      </c>
      <c r="C115" s="166"/>
      <c r="D115" s="167" t="s">
        <v>16</v>
      </c>
      <c r="E115" s="164"/>
      <c r="F115" s="164"/>
      <c r="G115" s="159"/>
      <c r="H115" s="164"/>
      <c r="I115" s="178">
        <f>I116</f>
        <v>8364</v>
      </c>
      <c r="J115" s="179">
        <f>J116</f>
        <v>8364</v>
      </c>
      <c r="K115" s="327">
        <f>K116</f>
        <v>0</v>
      </c>
      <c r="L115" s="348">
        <f>L116</f>
        <v>8364</v>
      </c>
      <c r="M115" s="348"/>
      <c r="N115" s="348">
        <f t="shared" si="38"/>
        <v>8364</v>
      </c>
    </row>
    <row r="116" spans="1:14" ht="36" hidden="1">
      <c r="A116" s="160"/>
      <c r="B116" s="160"/>
      <c r="C116" s="166" t="s">
        <v>100</v>
      </c>
      <c r="D116" s="167" t="s">
        <v>109</v>
      </c>
      <c r="E116" s="164"/>
      <c r="F116" s="164"/>
      <c r="G116" s="159"/>
      <c r="H116" s="164"/>
      <c r="I116" s="178">
        <v>8364</v>
      </c>
      <c r="J116" s="179">
        <f>SUM(H116+I116)</f>
        <v>8364</v>
      </c>
      <c r="L116" s="348">
        <f>J116+K116</f>
        <v>8364</v>
      </c>
      <c r="M116" s="348"/>
      <c r="N116" s="348">
        <f t="shared" si="38"/>
        <v>8364</v>
      </c>
    </row>
    <row r="117" spans="1:14" ht="12.75" hidden="1">
      <c r="A117" s="155">
        <v>854</v>
      </c>
      <c r="B117" s="155"/>
      <c r="C117" s="172"/>
      <c r="D117" s="173" t="s">
        <v>110</v>
      </c>
      <c r="E117" s="158">
        <f>SUM(E121)</f>
        <v>13000</v>
      </c>
      <c r="F117" s="158">
        <f>SUM(F121)</f>
        <v>7000</v>
      </c>
      <c r="G117" s="158">
        <f>SUM(G120)</f>
        <v>147439</v>
      </c>
      <c r="H117" s="158">
        <f>SUM(H120)</f>
        <v>154439</v>
      </c>
      <c r="I117" s="158">
        <f>SUM(I120)</f>
        <v>0</v>
      </c>
      <c r="J117" s="158">
        <f>SUM(J120)</f>
        <v>154439</v>
      </c>
      <c r="K117" s="321">
        <f>SUM(K118+K120)</f>
        <v>20658</v>
      </c>
      <c r="L117" s="350">
        <f>SUM(L118+L120)</f>
        <v>175097</v>
      </c>
      <c r="M117" s="350">
        <f>SUM(M118+M120)</f>
        <v>0</v>
      </c>
      <c r="N117" s="350">
        <f>SUM(N118+N120)</f>
        <v>175097</v>
      </c>
    </row>
    <row r="118" spans="1:14" ht="12.75" hidden="1">
      <c r="A118" s="155"/>
      <c r="B118" s="262">
        <v>85415</v>
      </c>
      <c r="C118" s="263"/>
      <c r="D118" s="264" t="s">
        <v>334</v>
      </c>
      <c r="E118" s="265"/>
      <c r="F118" s="265"/>
      <c r="G118" s="265"/>
      <c r="H118" s="265"/>
      <c r="I118" s="265"/>
      <c r="J118" s="265"/>
      <c r="K118" s="328">
        <v>20658</v>
      </c>
      <c r="L118" s="349">
        <v>20658</v>
      </c>
      <c r="M118" s="348"/>
      <c r="N118" s="348">
        <f>L118</f>
        <v>20658</v>
      </c>
    </row>
    <row r="119" spans="1:14" ht="38.25" customHeight="1" hidden="1">
      <c r="A119" s="155"/>
      <c r="B119" s="262"/>
      <c r="C119" s="263" t="s">
        <v>100</v>
      </c>
      <c r="D119" s="167" t="s">
        <v>109</v>
      </c>
      <c r="E119" s="265"/>
      <c r="F119" s="265"/>
      <c r="G119" s="265"/>
      <c r="H119" s="265"/>
      <c r="I119" s="265"/>
      <c r="J119" s="265"/>
      <c r="K119" s="328">
        <v>20658</v>
      </c>
      <c r="L119" s="349">
        <v>20658</v>
      </c>
      <c r="M119" s="348"/>
      <c r="N119" s="348">
        <f>L119</f>
        <v>20658</v>
      </c>
    </row>
    <row r="120" spans="1:14" ht="12.75" hidden="1">
      <c r="A120" s="160"/>
      <c r="B120" s="160">
        <v>85495</v>
      </c>
      <c r="C120" s="166"/>
      <c r="D120" s="167" t="s">
        <v>16</v>
      </c>
      <c r="E120" s="164">
        <f>SUM(E121)</f>
        <v>13000</v>
      </c>
      <c r="F120" s="164">
        <f>SUM(F121)</f>
        <v>7000</v>
      </c>
      <c r="G120" s="177">
        <v>147439</v>
      </c>
      <c r="H120" s="177">
        <f>SUM(H121:H122)</f>
        <v>154439</v>
      </c>
      <c r="I120" s="177">
        <f>SUM(I121:I122)</f>
        <v>0</v>
      </c>
      <c r="J120" s="177">
        <f>SUM(J121:J122)</f>
        <v>154439</v>
      </c>
      <c r="K120" s="329">
        <f>SUM(K121:K122)</f>
        <v>0</v>
      </c>
      <c r="L120" s="347">
        <f>SUM(L121:L122)</f>
        <v>154439</v>
      </c>
      <c r="M120" s="348"/>
      <c r="N120" s="348">
        <f>L120</f>
        <v>154439</v>
      </c>
    </row>
    <row r="121" spans="1:14" ht="12.75" hidden="1">
      <c r="A121" s="160"/>
      <c r="B121" s="160"/>
      <c r="C121" s="166" t="s">
        <v>41</v>
      </c>
      <c r="D121" s="167" t="s">
        <v>42</v>
      </c>
      <c r="E121" s="164">
        <v>13000</v>
      </c>
      <c r="F121" s="164">
        <v>7000</v>
      </c>
      <c r="G121" s="159">
        <v>139500</v>
      </c>
      <c r="H121" s="177">
        <f>SUM(F121:G121)</f>
        <v>146500</v>
      </c>
      <c r="I121" s="178"/>
      <c r="J121" s="179">
        <f>H121+I121</f>
        <v>146500</v>
      </c>
      <c r="L121" s="348">
        <f>J121+K121</f>
        <v>146500</v>
      </c>
      <c r="M121" s="348"/>
      <c r="N121" s="348">
        <f>L121</f>
        <v>146500</v>
      </c>
    </row>
    <row r="122" spans="1:14" ht="12.75" hidden="1">
      <c r="A122" s="160"/>
      <c r="B122" s="160"/>
      <c r="C122" s="166" t="s">
        <v>95</v>
      </c>
      <c r="D122" s="167" t="s">
        <v>27</v>
      </c>
      <c r="E122" s="178"/>
      <c r="F122" s="178">
        <v>0</v>
      </c>
      <c r="G122" s="159">
        <v>7939</v>
      </c>
      <c r="H122" s="177">
        <f>SUM(E122:G122)</f>
        <v>7939</v>
      </c>
      <c r="I122" s="178"/>
      <c r="J122" s="179">
        <f>H122+I122</f>
        <v>7939</v>
      </c>
      <c r="L122" s="348">
        <f>J122+K122</f>
        <v>7939</v>
      </c>
      <c r="M122" s="348"/>
      <c r="N122" s="348">
        <f>L122</f>
        <v>7939</v>
      </c>
    </row>
    <row r="123" spans="1:14" ht="15.75" customHeight="1">
      <c r="A123" s="183">
        <v>900</v>
      </c>
      <c r="B123" s="155"/>
      <c r="C123" s="172"/>
      <c r="D123" s="173" t="s">
        <v>111</v>
      </c>
      <c r="E123" s="158" t="e">
        <f>SUM(#REF!+E124+E126)</f>
        <v>#REF!</v>
      </c>
      <c r="F123" s="158">
        <f>SUM(F124+F126)</f>
        <v>17130</v>
      </c>
      <c r="G123" s="159"/>
      <c r="H123" s="158">
        <f>SUM(H124+H126)</f>
        <v>17130</v>
      </c>
      <c r="I123" s="158">
        <f>SUM(I124+I126)</f>
        <v>0</v>
      </c>
      <c r="J123" s="158">
        <f>SUM(J124+J126)</f>
        <v>17130</v>
      </c>
      <c r="K123" s="321">
        <f>SUM(K124+K126)</f>
        <v>0</v>
      </c>
      <c r="L123" s="350">
        <f>SUM(L124+L126)</f>
        <v>17130</v>
      </c>
      <c r="M123" s="350">
        <f>M124+M126</f>
        <v>11200</v>
      </c>
      <c r="N123" s="350">
        <f>SUM(N124+N126)</f>
        <v>28330</v>
      </c>
    </row>
    <row r="124" spans="1:14" ht="26.25" customHeight="1" hidden="1">
      <c r="A124" s="160"/>
      <c r="B124" s="185">
        <v>90020</v>
      </c>
      <c r="C124" s="166"/>
      <c r="D124" s="167" t="s">
        <v>113</v>
      </c>
      <c r="E124" s="164">
        <f>SUM(E125)</f>
        <v>1000</v>
      </c>
      <c r="F124" s="164">
        <f>SUM(F125)</f>
        <v>1500</v>
      </c>
      <c r="G124" s="159"/>
      <c r="H124" s="164">
        <f>SUM(H125)</f>
        <v>1500</v>
      </c>
      <c r="I124" s="164">
        <f>SUM(I125)</f>
        <v>0</v>
      </c>
      <c r="J124" s="164">
        <f>SUM(J125)</f>
        <v>1500</v>
      </c>
      <c r="K124" s="322">
        <f>SUM(K125)</f>
        <v>0</v>
      </c>
      <c r="L124" s="349">
        <f>SUM(L125)</f>
        <v>1500</v>
      </c>
      <c r="M124" s="348"/>
      <c r="N124" s="348">
        <f>L124+M124</f>
        <v>1500</v>
      </c>
    </row>
    <row r="125" spans="1:14" ht="12.75" hidden="1">
      <c r="A125" s="160"/>
      <c r="B125" s="160"/>
      <c r="C125" s="166" t="s">
        <v>114</v>
      </c>
      <c r="D125" s="167" t="s">
        <v>115</v>
      </c>
      <c r="E125" s="164">
        <v>1000</v>
      </c>
      <c r="F125" s="164">
        <v>1500</v>
      </c>
      <c r="G125" s="159"/>
      <c r="H125" s="164">
        <v>1500</v>
      </c>
      <c r="I125" s="178"/>
      <c r="J125" s="179">
        <f>H125+I125</f>
        <v>1500</v>
      </c>
      <c r="L125" s="348">
        <f>J125+K125</f>
        <v>1500</v>
      </c>
      <c r="M125" s="348"/>
      <c r="N125" s="348">
        <f>L125+M125</f>
        <v>1500</v>
      </c>
    </row>
    <row r="126" spans="1:14" ht="12.75">
      <c r="A126" s="160"/>
      <c r="B126" s="160">
        <v>90095</v>
      </c>
      <c r="C126" s="166"/>
      <c r="D126" s="167" t="s">
        <v>16</v>
      </c>
      <c r="E126" s="164">
        <f>SUM(E127:E128)</f>
        <v>15100</v>
      </c>
      <c r="F126" s="164">
        <f>SUM(F127:F128)</f>
        <v>15630</v>
      </c>
      <c r="G126" s="159"/>
      <c r="H126" s="164">
        <f>SUM(H127:H128)</f>
        <v>15630</v>
      </c>
      <c r="I126" s="164">
        <f>SUM(I127:I128)</f>
        <v>0</v>
      </c>
      <c r="J126" s="164">
        <f>SUM(J127:J128)</f>
        <v>15630</v>
      </c>
      <c r="K126" s="322">
        <f>SUM(K127:K128)</f>
        <v>0</v>
      </c>
      <c r="L126" s="349">
        <f>SUM(L127:L128)</f>
        <v>15630</v>
      </c>
      <c r="M126" s="349">
        <f>SUM(M127:M129)</f>
        <v>11200</v>
      </c>
      <c r="N126" s="349">
        <f>SUM(N127:N129)</f>
        <v>26830</v>
      </c>
    </row>
    <row r="127" spans="1:14" ht="12.75" hidden="1">
      <c r="A127" s="160"/>
      <c r="B127" s="160"/>
      <c r="C127" s="166" t="s">
        <v>26</v>
      </c>
      <c r="D127" s="167" t="s">
        <v>27</v>
      </c>
      <c r="E127" s="164">
        <v>15000</v>
      </c>
      <c r="F127" s="164">
        <v>15500</v>
      </c>
      <c r="G127" s="159"/>
      <c r="H127" s="164">
        <v>15500</v>
      </c>
      <c r="I127" s="178"/>
      <c r="J127" s="179">
        <f>H127+I127</f>
        <v>15500</v>
      </c>
      <c r="L127" s="348">
        <f>J127+K127</f>
        <v>15500</v>
      </c>
      <c r="M127" s="348"/>
      <c r="N127" s="348">
        <f>L127+M127</f>
        <v>15500</v>
      </c>
    </row>
    <row r="128" spans="1:14" ht="12.75" hidden="1">
      <c r="A128" s="160"/>
      <c r="B128" s="160"/>
      <c r="C128" s="166" t="s">
        <v>32</v>
      </c>
      <c r="D128" s="167" t="s">
        <v>33</v>
      </c>
      <c r="E128" s="164">
        <v>100</v>
      </c>
      <c r="F128" s="164">
        <v>130</v>
      </c>
      <c r="G128" s="159"/>
      <c r="H128" s="164">
        <v>130</v>
      </c>
      <c r="I128" s="178"/>
      <c r="J128" s="179">
        <f>H128+I128</f>
        <v>130</v>
      </c>
      <c r="L128" s="348">
        <f>J128+K128</f>
        <v>130</v>
      </c>
      <c r="M128" s="348"/>
      <c r="N128" s="348">
        <f>L128+M128</f>
        <v>130</v>
      </c>
    </row>
    <row r="129" spans="1:14" ht="37.5" customHeight="1">
      <c r="A129" s="160"/>
      <c r="B129" s="160"/>
      <c r="C129" s="166" t="s">
        <v>352</v>
      </c>
      <c r="D129" s="167" t="s">
        <v>353</v>
      </c>
      <c r="E129" s="164"/>
      <c r="F129" s="164"/>
      <c r="G129" s="159"/>
      <c r="H129" s="164"/>
      <c r="I129" s="178"/>
      <c r="J129" s="179"/>
      <c r="L129" s="348"/>
      <c r="M129" s="348">
        <v>11200</v>
      </c>
      <c r="N129" s="348">
        <f>L129+M129</f>
        <v>11200</v>
      </c>
    </row>
    <row r="130" spans="1:14" ht="12.75" hidden="1">
      <c r="A130" s="155">
        <v>926</v>
      </c>
      <c r="B130" s="155"/>
      <c r="C130" s="172"/>
      <c r="D130" s="173" t="s">
        <v>116</v>
      </c>
      <c r="E130" s="158">
        <f>SUM(E131)</f>
        <v>0</v>
      </c>
      <c r="F130" s="158">
        <f>SUM(F131)</f>
        <v>800000</v>
      </c>
      <c r="G130" s="159"/>
      <c r="H130" s="158">
        <f aca="true" t="shared" si="39" ref="H130:N131">SUM(H131)</f>
        <v>800000</v>
      </c>
      <c r="I130" s="158">
        <f t="shared" si="39"/>
        <v>0</v>
      </c>
      <c r="J130" s="158">
        <f t="shared" si="39"/>
        <v>800000</v>
      </c>
      <c r="K130" s="321">
        <f t="shared" si="39"/>
        <v>0</v>
      </c>
      <c r="L130" s="184">
        <f t="shared" si="39"/>
        <v>800000</v>
      </c>
      <c r="M130" s="184">
        <f t="shared" si="39"/>
        <v>0</v>
      </c>
      <c r="N130" s="184">
        <f t="shared" si="39"/>
        <v>800000</v>
      </c>
    </row>
    <row r="131" spans="1:14" ht="12.75" hidden="1">
      <c r="A131" s="160"/>
      <c r="B131" s="160">
        <v>92601</v>
      </c>
      <c r="C131" s="166"/>
      <c r="D131" s="167" t="s">
        <v>117</v>
      </c>
      <c r="E131" s="164">
        <f>SUM(E132)</f>
        <v>0</v>
      </c>
      <c r="F131" s="164">
        <f>SUM(F132)</f>
        <v>800000</v>
      </c>
      <c r="G131" s="159"/>
      <c r="H131" s="164">
        <f t="shared" si="39"/>
        <v>800000</v>
      </c>
      <c r="I131" s="164">
        <f t="shared" si="39"/>
        <v>0</v>
      </c>
      <c r="J131" s="164">
        <f t="shared" si="39"/>
        <v>800000</v>
      </c>
      <c r="K131" s="322">
        <f t="shared" si="39"/>
        <v>0</v>
      </c>
      <c r="L131" s="181">
        <f t="shared" si="39"/>
        <v>800000</v>
      </c>
      <c r="M131" s="181">
        <f t="shared" si="39"/>
        <v>0</v>
      </c>
      <c r="N131" s="181">
        <f t="shared" si="39"/>
        <v>800000</v>
      </c>
    </row>
    <row r="132" spans="1:14" ht="51.75" customHeight="1" hidden="1">
      <c r="A132" s="160"/>
      <c r="B132" s="160"/>
      <c r="C132" s="166">
        <v>6290</v>
      </c>
      <c r="D132" s="167" t="s">
        <v>256</v>
      </c>
      <c r="E132" s="164">
        <v>0</v>
      </c>
      <c r="F132" s="181">
        <v>800000</v>
      </c>
      <c r="G132" s="159"/>
      <c r="H132" s="181">
        <v>800000</v>
      </c>
      <c r="I132" s="178"/>
      <c r="J132" s="179">
        <f>H132+I132</f>
        <v>800000</v>
      </c>
      <c r="L132" s="330">
        <f>J132+K132</f>
        <v>800000</v>
      </c>
      <c r="M132" s="330"/>
      <c r="N132" s="330">
        <f>L132+M132</f>
        <v>800000</v>
      </c>
    </row>
    <row r="133" spans="1:14" ht="12.75">
      <c r="A133" s="160"/>
      <c r="B133" s="160"/>
      <c r="C133" s="162"/>
      <c r="D133" s="157" t="s">
        <v>118</v>
      </c>
      <c r="E133" s="158" t="e">
        <f aca="true" t="shared" si="40" ref="E133:M133">SUM(E10+E14+E17+E25+E33+E41+E44+E47+E79+E89+E101+E117+E123+E130)</f>
        <v>#REF!</v>
      </c>
      <c r="F133" s="158">
        <f t="shared" si="40"/>
        <v>13747161</v>
      </c>
      <c r="G133" s="158">
        <f t="shared" si="40"/>
        <v>508789</v>
      </c>
      <c r="H133" s="158">
        <f t="shared" si="40"/>
        <v>14255950</v>
      </c>
      <c r="I133" s="158">
        <f t="shared" si="40"/>
        <v>10014</v>
      </c>
      <c r="J133" s="158">
        <f t="shared" si="40"/>
        <v>14265964</v>
      </c>
      <c r="K133" s="321">
        <f t="shared" si="40"/>
        <v>62658</v>
      </c>
      <c r="L133" s="184">
        <f>SUM(L10+L14+L17+L25+L33+L41+L44+L47+L79+L89+L101+L117+L123+L130)</f>
        <v>14328622</v>
      </c>
      <c r="M133" s="184">
        <f t="shared" si="40"/>
        <v>54997</v>
      </c>
      <c r="N133" s="184">
        <f>SUM(N10+N14+N17+N25+N33+N41+N44+N47+N79+N89+N101+N117+N123+N130)</f>
        <v>14383619</v>
      </c>
    </row>
    <row r="134" spans="1:8" ht="37.5" customHeight="1">
      <c r="A134" s="30"/>
      <c r="B134" s="30"/>
      <c r="C134" s="31"/>
      <c r="D134" s="32"/>
      <c r="E134" s="33"/>
      <c r="F134" s="33"/>
      <c r="G134" s="16"/>
      <c r="H134" s="16"/>
    </row>
    <row r="135" spans="1:13" ht="12.75">
      <c r="A135" s="30"/>
      <c r="B135" s="30"/>
      <c r="C135" s="31"/>
      <c r="D135" s="417" t="s">
        <v>361</v>
      </c>
      <c r="E135" s="413"/>
      <c r="F135" s="413"/>
      <c r="G135" s="411"/>
      <c r="H135" s="411"/>
      <c r="I135" s="411"/>
      <c r="J135" s="411"/>
      <c r="K135" s="411"/>
      <c r="L135" s="411"/>
      <c r="M135" s="411"/>
    </row>
    <row r="136" spans="1:8" ht="12.75">
      <c r="A136" s="30"/>
      <c r="B136" s="30"/>
      <c r="C136" s="31"/>
      <c r="D136" s="34"/>
      <c r="E136" s="36"/>
      <c r="F136" s="36"/>
      <c r="G136" s="16"/>
      <c r="H136" s="16"/>
    </row>
    <row r="137" spans="1:8" ht="12.75">
      <c r="A137" s="30"/>
      <c r="B137" s="30"/>
      <c r="C137" s="31"/>
      <c r="D137" s="34"/>
      <c r="E137" s="37" t="s">
        <v>119</v>
      </c>
      <c r="F137" s="36"/>
      <c r="G137" s="16"/>
      <c r="H137" s="16"/>
    </row>
    <row r="138" spans="1:13" ht="12.75">
      <c r="A138" s="30"/>
      <c r="B138" s="30"/>
      <c r="C138" s="31"/>
      <c r="D138" s="417" t="s">
        <v>362</v>
      </c>
      <c r="E138" s="413"/>
      <c r="F138" s="413"/>
      <c r="G138" s="411"/>
      <c r="H138" s="411"/>
      <c r="I138" s="411"/>
      <c r="J138" s="411"/>
      <c r="K138" s="411"/>
      <c r="L138" s="411"/>
      <c r="M138" s="411"/>
    </row>
    <row r="145" ht="307.5" customHeight="1"/>
    <row r="147" spans="4:14" ht="15.75">
      <c r="D147" s="449" t="s">
        <v>257</v>
      </c>
      <c r="E147" s="410"/>
      <c r="F147" s="410"/>
      <c r="G147" s="411"/>
      <c r="H147" s="411"/>
      <c r="I147" s="411"/>
      <c r="J147" s="411"/>
      <c r="K147" s="411"/>
      <c r="L147" s="411"/>
      <c r="M147" s="411"/>
      <c r="N147" s="411"/>
    </row>
    <row r="148" spans="4:14" ht="15.75">
      <c r="D148" s="449" t="s">
        <v>355</v>
      </c>
      <c r="E148" s="410"/>
      <c r="F148" s="410"/>
      <c r="G148" s="411"/>
      <c r="H148" s="411"/>
      <c r="I148" s="411"/>
      <c r="J148" s="411"/>
      <c r="K148" s="411"/>
      <c r="L148" s="411"/>
      <c r="M148" s="411"/>
      <c r="N148" s="411"/>
    </row>
    <row r="149" spans="4:14" ht="15.75">
      <c r="D149" s="449" t="s">
        <v>250</v>
      </c>
      <c r="E149" s="410"/>
      <c r="F149" s="410"/>
      <c r="G149" s="411"/>
      <c r="H149" s="411"/>
      <c r="I149" s="411"/>
      <c r="J149" s="411"/>
      <c r="K149" s="411"/>
      <c r="L149" s="411"/>
      <c r="M149" s="411"/>
      <c r="N149" s="411"/>
    </row>
    <row r="150" spans="4:14" ht="15.75">
      <c r="D150" s="449" t="s">
        <v>356</v>
      </c>
      <c r="E150" s="410"/>
      <c r="F150" s="410"/>
      <c r="G150" s="411"/>
      <c r="H150" s="411"/>
      <c r="I150" s="411"/>
      <c r="J150" s="411"/>
      <c r="K150" s="411"/>
      <c r="L150" s="411"/>
      <c r="M150" s="411"/>
      <c r="N150" s="411"/>
    </row>
    <row r="151" ht="32.25" customHeight="1"/>
    <row r="152" spans="1:14" ht="36" customHeight="1">
      <c r="A152" s="453" t="s">
        <v>358</v>
      </c>
      <c r="B152" s="453"/>
      <c r="C152" s="453"/>
      <c r="D152" s="453"/>
      <c r="E152" s="453"/>
      <c r="F152" s="453"/>
      <c r="G152" s="453"/>
      <c r="H152" s="453"/>
      <c r="I152" s="453"/>
      <c r="J152" s="453"/>
      <c r="K152" s="453"/>
      <c r="L152" s="453"/>
      <c r="M152" s="453"/>
      <c r="N152" s="453"/>
    </row>
    <row r="153" spans="1:14" ht="36" customHeight="1">
      <c r="A153" s="341"/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</row>
    <row r="155" ht="25.5" customHeight="1">
      <c r="B155" s="353" t="s">
        <v>359</v>
      </c>
    </row>
    <row r="156" spans="1:14" ht="48">
      <c r="A156" s="352" t="s">
        <v>1</v>
      </c>
      <c r="B156" s="242" t="s">
        <v>2</v>
      </c>
      <c r="C156" s="213" t="s">
        <v>243</v>
      </c>
      <c r="D156" s="186" t="s">
        <v>4</v>
      </c>
      <c r="E156" s="214" t="s">
        <v>5</v>
      </c>
      <c r="F156" s="214" t="s">
        <v>249</v>
      </c>
      <c r="G156" s="215" t="s">
        <v>273</v>
      </c>
      <c r="H156" s="215" t="s">
        <v>274</v>
      </c>
      <c r="I156" s="216" t="s">
        <v>305</v>
      </c>
      <c r="J156" s="216" t="s">
        <v>274</v>
      </c>
      <c r="K156" s="16" t="s">
        <v>327</v>
      </c>
      <c r="L156" s="342" t="s">
        <v>249</v>
      </c>
      <c r="M156" s="342" t="s">
        <v>291</v>
      </c>
      <c r="N156" s="342" t="s">
        <v>274</v>
      </c>
    </row>
    <row r="157" spans="1:14" ht="12.75">
      <c r="A157" s="155">
        <v>852</v>
      </c>
      <c r="B157" s="155"/>
      <c r="C157" s="172"/>
      <c r="D157" s="173" t="s">
        <v>103</v>
      </c>
      <c r="L157" s="316">
        <v>738300</v>
      </c>
      <c r="M157" s="316">
        <v>12000</v>
      </c>
      <c r="N157" s="316">
        <v>750300</v>
      </c>
    </row>
    <row r="158" spans="1:14" ht="24">
      <c r="A158" s="160"/>
      <c r="B158" s="185">
        <v>85214</v>
      </c>
      <c r="C158" s="166"/>
      <c r="D158" s="167" t="s">
        <v>106</v>
      </c>
      <c r="L158" s="177">
        <v>15800</v>
      </c>
      <c r="M158" s="177">
        <v>12000</v>
      </c>
      <c r="N158" s="177">
        <v>27800</v>
      </c>
    </row>
    <row r="159" spans="1:14" ht="48">
      <c r="A159" s="237"/>
      <c r="B159" s="237"/>
      <c r="C159" s="238" t="s">
        <v>36</v>
      </c>
      <c r="D159" s="239" t="s">
        <v>37</v>
      </c>
      <c r="L159" s="343">
        <v>15800</v>
      </c>
      <c r="M159" s="343">
        <v>12000</v>
      </c>
      <c r="N159" s="343">
        <v>27800</v>
      </c>
    </row>
    <row r="160" spans="1:14" ht="12.75">
      <c r="A160" s="160"/>
      <c r="B160" s="160"/>
      <c r="C160" s="166"/>
      <c r="D160" s="173" t="s">
        <v>278</v>
      </c>
      <c r="E160" s="344"/>
      <c r="F160" s="344"/>
      <c r="G160" s="344"/>
      <c r="H160" s="344"/>
      <c r="I160" s="344"/>
      <c r="J160" s="344"/>
      <c r="K160" s="344"/>
      <c r="L160" s="316">
        <v>780044</v>
      </c>
      <c r="M160" s="316">
        <v>12000</v>
      </c>
      <c r="N160" s="316">
        <v>792044</v>
      </c>
    </row>
    <row r="161" spans="1:4" ht="12.75">
      <c r="A161" s="50"/>
      <c r="B161" s="50"/>
      <c r="C161" s="219"/>
      <c r="D161" s="286"/>
    </row>
    <row r="162" spans="1:4" ht="12.75">
      <c r="A162" s="50"/>
      <c r="B162" s="50"/>
      <c r="C162" s="219"/>
      <c r="D162" s="286"/>
    </row>
    <row r="163" spans="1:4" ht="12.75">
      <c r="A163" s="50"/>
      <c r="B163" s="50"/>
      <c r="C163" s="219"/>
      <c r="D163" s="286"/>
    </row>
    <row r="164" spans="1:4" ht="12.75">
      <c r="A164" s="50"/>
      <c r="B164" s="50"/>
      <c r="C164" s="219"/>
      <c r="D164" s="286"/>
    </row>
    <row r="165" spans="1:4" ht="12.75">
      <c r="A165" s="50"/>
      <c r="B165" s="50"/>
      <c r="C165" s="219"/>
      <c r="D165" s="286"/>
    </row>
    <row r="166" ht="23.25" customHeight="1">
      <c r="B166" s="353" t="s">
        <v>360</v>
      </c>
    </row>
    <row r="167" spans="1:14" ht="48">
      <c r="A167" s="352" t="s">
        <v>1</v>
      </c>
      <c r="B167" s="242" t="s">
        <v>2</v>
      </c>
      <c r="C167" s="345" t="s">
        <v>243</v>
      </c>
      <c r="D167" s="186" t="s">
        <v>4</v>
      </c>
      <c r="E167" s="214" t="s">
        <v>5</v>
      </c>
      <c r="F167" s="214" t="s">
        <v>249</v>
      </c>
      <c r="G167" s="215" t="s">
        <v>273</v>
      </c>
      <c r="H167" s="215" t="s">
        <v>274</v>
      </c>
      <c r="I167" s="216" t="s">
        <v>305</v>
      </c>
      <c r="J167" s="216" t="s">
        <v>274</v>
      </c>
      <c r="K167" s="159" t="s">
        <v>327</v>
      </c>
      <c r="L167" s="342" t="s">
        <v>249</v>
      </c>
      <c r="M167" s="342" t="s">
        <v>291</v>
      </c>
      <c r="N167" s="342" t="s">
        <v>274</v>
      </c>
    </row>
    <row r="168" spans="1:14" ht="12.75">
      <c r="A168" s="155">
        <v>852</v>
      </c>
      <c r="B168" s="155"/>
      <c r="C168" s="346"/>
      <c r="D168" s="173" t="s">
        <v>103</v>
      </c>
      <c r="E168" s="178"/>
      <c r="F168" s="178"/>
      <c r="G168" s="178"/>
      <c r="H168" s="178"/>
      <c r="I168" s="178"/>
      <c r="J168" s="178"/>
      <c r="K168" s="178"/>
      <c r="L168" s="316">
        <v>738300</v>
      </c>
      <c r="M168" s="316">
        <v>12000</v>
      </c>
      <c r="N168" s="316">
        <v>750300</v>
      </c>
    </row>
    <row r="169" spans="1:14" ht="24">
      <c r="A169" s="160"/>
      <c r="B169" s="185">
        <v>85214</v>
      </c>
      <c r="C169" s="166"/>
      <c r="D169" s="167" t="s">
        <v>106</v>
      </c>
      <c r="E169" s="178"/>
      <c r="F169" s="178"/>
      <c r="G169" s="178"/>
      <c r="H169" s="178"/>
      <c r="I169" s="178"/>
      <c r="J169" s="178"/>
      <c r="K169" s="178"/>
      <c r="L169" s="177">
        <v>15800</v>
      </c>
      <c r="M169" s="177">
        <v>12000</v>
      </c>
      <c r="N169" s="177">
        <v>27800</v>
      </c>
    </row>
    <row r="170" spans="1:14" ht="12.75">
      <c r="A170" s="178"/>
      <c r="B170" s="178"/>
      <c r="C170" s="166">
        <v>3110</v>
      </c>
      <c r="D170" s="163" t="s">
        <v>204</v>
      </c>
      <c r="E170" s="178"/>
      <c r="F170" s="178"/>
      <c r="G170" s="178"/>
      <c r="H170" s="178"/>
      <c r="I170" s="178"/>
      <c r="J170" s="178"/>
      <c r="K170" s="178"/>
      <c r="L170" s="177">
        <v>15800</v>
      </c>
      <c r="M170" s="177">
        <v>12000</v>
      </c>
      <c r="N170" s="177">
        <v>27800</v>
      </c>
    </row>
    <row r="171" spans="1:14" ht="12.75">
      <c r="A171" s="178"/>
      <c r="B171" s="178"/>
      <c r="C171" s="178"/>
      <c r="D171" s="351" t="s">
        <v>278</v>
      </c>
      <c r="E171" s="344"/>
      <c r="F171" s="344"/>
      <c r="G171" s="344"/>
      <c r="H171" s="344"/>
      <c r="I171" s="344"/>
      <c r="J171" s="344"/>
      <c r="K171" s="344"/>
      <c r="L171" s="316">
        <v>780044</v>
      </c>
      <c r="M171" s="316">
        <v>12000</v>
      </c>
      <c r="N171" s="316">
        <v>792044</v>
      </c>
    </row>
    <row r="175" spans="1:13" ht="12.75">
      <c r="A175" s="30"/>
      <c r="B175" s="30"/>
      <c r="C175" s="31"/>
      <c r="D175" s="417" t="s">
        <v>361</v>
      </c>
      <c r="E175" s="413"/>
      <c r="F175" s="413"/>
      <c r="G175" s="411"/>
      <c r="H175" s="411"/>
      <c r="I175" s="411"/>
      <c r="J175" s="411"/>
      <c r="K175" s="411"/>
      <c r="L175" s="411"/>
      <c r="M175" s="411"/>
    </row>
    <row r="176" spans="1:8" ht="12.75">
      <c r="A176" s="30"/>
      <c r="B176" s="30"/>
      <c r="C176" s="31"/>
      <c r="D176" s="34"/>
      <c r="E176" s="36"/>
      <c r="F176" s="36"/>
      <c r="G176" s="16"/>
      <c r="H176" s="16"/>
    </row>
    <row r="177" spans="1:8" ht="12.75">
      <c r="A177" s="30"/>
      <c r="B177" s="30"/>
      <c r="C177" s="31"/>
      <c r="D177" s="34"/>
      <c r="E177" s="37" t="s">
        <v>119</v>
      </c>
      <c r="F177" s="36"/>
      <c r="G177" s="16"/>
      <c r="H177" s="16"/>
    </row>
    <row r="178" spans="1:13" ht="12.75">
      <c r="A178" s="30"/>
      <c r="B178" s="30"/>
      <c r="C178" s="31"/>
      <c r="D178" s="417" t="s">
        <v>362</v>
      </c>
      <c r="E178" s="413"/>
      <c r="F178" s="413"/>
      <c r="G178" s="411"/>
      <c r="H178" s="411"/>
      <c r="I178" s="411"/>
      <c r="J178" s="411"/>
      <c r="K178" s="411"/>
      <c r="L178" s="411"/>
      <c r="M178" s="411"/>
    </row>
    <row r="179" spans="1:13" ht="12.75">
      <c r="A179" s="30"/>
      <c r="B179" s="30"/>
      <c r="C179" s="31"/>
      <c r="D179" s="340"/>
      <c r="E179" s="35"/>
      <c r="F179" s="35"/>
      <c r="G179" s="339"/>
      <c r="H179" s="339"/>
      <c r="I179" s="339"/>
      <c r="J179" s="339"/>
      <c r="K179" s="339"/>
      <c r="L179" s="339"/>
      <c r="M179" s="339"/>
    </row>
    <row r="180" spans="1:13" ht="113.25" customHeight="1">
      <c r="A180" s="30"/>
      <c r="B180" s="30"/>
      <c r="C180" s="31"/>
      <c r="D180" s="340"/>
      <c r="E180" s="35"/>
      <c r="F180" s="35"/>
      <c r="G180" s="339"/>
      <c r="H180" s="339"/>
      <c r="I180" s="339"/>
      <c r="J180" s="339"/>
      <c r="K180" s="339"/>
      <c r="L180" s="339"/>
      <c r="M180" s="339"/>
    </row>
    <row r="181" spans="1:13" ht="12.75">
      <c r="A181" s="30"/>
      <c r="B181" s="30"/>
      <c r="C181" s="31"/>
      <c r="D181" s="340"/>
      <c r="E181" s="35"/>
      <c r="F181" s="35"/>
      <c r="G181" s="339"/>
      <c r="H181" s="339"/>
      <c r="I181" s="339"/>
      <c r="J181" s="339"/>
      <c r="K181" s="339"/>
      <c r="L181" s="339"/>
      <c r="M181" s="339"/>
    </row>
    <row r="182" ht="17.25" customHeight="1"/>
    <row r="183" spans="4:14" ht="15.75">
      <c r="D183" s="449" t="s">
        <v>259</v>
      </c>
      <c r="E183" s="410"/>
      <c r="F183" s="410"/>
      <c r="G183" s="411"/>
      <c r="H183" s="411"/>
      <c r="I183" s="411"/>
      <c r="J183" s="411"/>
      <c r="K183" s="411"/>
      <c r="L183" s="411"/>
      <c r="M183" s="411"/>
      <c r="N183" s="411"/>
    </row>
    <row r="184" spans="4:14" ht="15.75">
      <c r="D184" s="449" t="s">
        <v>355</v>
      </c>
      <c r="E184" s="410"/>
      <c r="F184" s="410"/>
      <c r="G184" s="411"/>
      <c r="H184" s="411"/>
      <c r="I184" s="411"/>
      <c r="J184" s="411"/>
      <c r="K184" s="411"/>
      <c r="L184" s="411"/>
      <c r="M184" s="411"/>
      <c r="N184" s="411"/>
    </row>
    <row r="185" spans="4:14" ht="15.75">
      <c r="D185" s="449" t="s">
        <v>250</v>
      </c>
      <c r="E185" s="410"/>
      <c r="F185" s="410"/>
      <c r="G185" s="411"/>
      <c r="H185" s="411"/>
      <c r="I185" s="411"/>
      <c r="J185" s="411"/>
      <c r="K185" s="411"/>
      <c r="L185" s="411"/>
      <c r="M185" s="411"/>
      <c r="N185" s="411"/>
    </row>
    <row r="186" spans="4:14" ht="15.75">
      <c r="D186" s="449" t="s">
        <v>356</v>
      </c>
      <c r="E186" s="410"/>
      <c r="F186" s="410"/>
      <c r="G186" s="411"/>
      <c r="H186" s="411"/>
      <c r="I186" s="411"/>
      <c r="J186" s="411"/>
      <c r="K186" s="411"/>
      <c r="L186" s="411"/>
      <c r="M186" s="411"/>
      <c r="N186" s="411"/>
    </row>
    <row r="189" spans="1:6" ht="15.75">
      <c r="A189" s="7"/>
      <c r="B189" s="7"/>
      <c r="C189" s="8"/>
      <c r="D189" s="9" t="s">
        <v>370</v>
      </c>
      <c r="E189" s="7"/>
      <c r="F189" s="7"/>
    </row>
    <row r="190" spans="1:6" ht="15.75">
      <c r="A190" s="7"/>
      <c r="B190" s="7"/>
      <c r="C190" s="8"/>
      <c r="D190" s="9"/>
      <c r="E190" s="7"/>
      <c r="F190" s="7"/>
    </row>
    <row r="191" spans="1:14" ht="48">
      <c r="A191" s="147" t="s">
        <v>1</v>
      </c>
      <c r="B191" s="242" t="s">
        <v>2</v>
      </c>
      <c r="C191" s="213" t="s">
        <v>3</v>
      </c>
      <c r="D191" s="186" t="s">
        <v>4</v>
      </c>
      <c r="E191" s="214" t="s">
        <v>5</v>
      </c>
      <c r="F191" s="214" t="s">
        <v>249</v>
      </c>
      <c r="G191" s="215" t="s">
        <v>273</v>
      </c>
      <c r="H191" s="215" t="s">
        <v>274</v>
      </c>
      <c r="I191" s="216" t="s">
        <v>305</v>
      </c>
      <c r="J191" s="216" t="s">
        <v>274</v>
      </c>
      <c r="K191" s="16" t="s">
        <v>327</v>
      </c>
      <c r="L191" s="342" t="s">
        <v>249</v>
      </c>
      <c r="M191" s="342" t="s">
        <v>291</v>
      </c>
      <c r="N191" s="342" t="s">
        <v>274</v>
      </c>
    </row>
    <row r="192" spans="1:14" ht="12.75" hidden="1">
      <c r="A192" s="172" t="s">
        <v>6</v>
      </c>
      <c r="B192" s="243"/>
      <c r="C192" s="172"/>
      <c r="D192" s="157" t="s">
        <v>7</v>
      </c>
      <c r="E192" s="192" t="e">
        <f>SUM(E193+E198+#REF!)</f>
        <v>#REF!</v>
      </c>
      <c r="F192" s="192">
        <f>SUM(F193+F198)</f>
        <v>185720</v>
      </c>
      <c r="G192" s="192">
        <f>SUM(G193+G198)</f>
        <v>631000</v>
      </c>
      <c r="H192" s="192">
        <f aca="true" t="shared" si="41" ref="H192:N192">SUM(H198+H193)</f>
        <v>816720</v>
      </c>
      <c r="I192" s="192">
        <f t="shared" si="41"/>
        <v>0</v>
      </c>
      <c r="J192" s="192">
        <f t="shared" si="41"/>
        <v>816720</v>
      </c>
      <c r="K192" s="266">
        <f t="shared" si="41"/>
        <v>0</v>
      </c>
      <c r="L192" s="184">
        <f t="shared" si="41"/>
        <v>816720</v>
      </c>
      <c r="M192" s="184">
        <f t="shared" si="41"/>
        <v>0</v>
      </c>
      <c r="N192" s="184">
        <f t="shared" si="41"/>
        <v>816720</v>
      </c>
    </row>
    <row r="193" spans="1:14" ht="12.75" hidden="1">
      <c r="A193" s="166"/>
      <c r="B193" s="244" t="s">
        <v>8</v>
      </c>
      <c r="C193" s="166"/>
      <c r="D193" s="163" t="s">
        <v>120</v>
      </c>
      <c r="E193" s="193">
        <f aca="true" t="shared" si="42" ref="E193:N193">SUM(E194:E197)</f>
        <v>462011</v>
      </c>
      <c r="F193" s="193">
        <f t="shared" si="42"/>
        <v>172870</v>
      </c>
      <c r="G193" s="159">
        <f t="shared" si="42"/>
        <v>631000</v>
      </c>
      <c r="H193" s="194">
        <f t="shared" si="42"/>
        <v>803870</v>
      </c>
      <c r="I193" s="194">
        <f t="shared" si="42"/>
        <v>0</v>
      </c>
      <c r="J193" s="194">
        <f t="shared" si="42"/>
        <v>803870</v>
      </c>
      <c r="K193" s="267">
        <f t="shared" si="42"/>
        <v>0</v>
      </c>
      <c r="L193" s="332">
        <f t="shared" si="42"/>
        <v>803870</v>
      </c>
      <c r="M193" s="332">
        <f t="shared" si="42"/>
        <v>0</v>
      </c>
      <c r="N193" s="332">
        <f t="shared" si="42"/>
        <v>803870</v>
      </c>
    </row>
    <row r="194" spans="1:14" ht="12.75" hidden="1">
      <c r="A194" s="166"/>
      <c r="B194" s="244"/>
      <c r="C194" s="166">
        <v>6050</v>
      </c>
      <c r="D194" s="163" t="s">
        <v>121</v>
      </c>
      <c r="E194" s="193">
        <v>2975</v>
      </c>
      <c r="F194" s="193">
        <v>0</v>
      </c>
      <c r="G194" s="159">
        <v>631000</v>
      </c>
      <c r="H194" s="194">
        <f>SUM(F194+G194)</f>
        <v>631000</v>
      </c>
      <c r="I194" s="177">
        <v>-631000</v>
      </c>
      <c r="J194" s="194">
        <f>H194+I194</f>
        <v>0</v>
      </c>
      <c r="K194" s="16"/>
      <c r="L194" s="332">
        <f>J194+K194</f>
        <v>0</v>
      </c>
      <c r="M194" s="332"/>
      <c r="N194" s="332"/>
    </row>
    <row r="195" spans="1:14" ht="48" hidden="1">
      <c r="A195" s="166"/>
      <c r="B195" s="244"/>
      <c r="C195" s="166" t="s">
        <v>122</v>
      </c>
      <c r="D195" s="167" t="s">
        <v>123</v>
      </c>
      <c r="E195" s="193"/>
      <c r="F195" s="193"/>
      <c r="G195" s="159"/>
      <c r="H195" s="194"/>
      <c r="I195" s="177">
        <v>631000</v>
      </c>
      <c r="J195" s="194">
        <f>H195+I195</f>
        <v>631000</v>
      </c>
      <c r="K195" s="16"/>
      <c r="L195" s="332">
        <f>J195+K195</f>
        <v>631000</v>
      </c>
      <c r="M195" s="332"/>
      <c r="N195" s="332">
        <f>L195+M195</f>
        <v>631000</v>
      </c>
    </row>
    <row r="196" spans="1:14" ht="48" hidden="1">
      <c r="A196" s="166"/>
      <c r="B196" s="244"/>
      <c r="C196" s="166" t="s">
        <v>309</v>
      </c>
      <c r="D196" s="163" t="s">
        <v>310</v>
      </c>
      <c r="E196" s="193"/>
      <c r="F196" s="193"/>
      <c r="G196" s="159"/>
      <c r="H196" s="194"/>
      <c r="I196" s="177">
        <v>152675</v>
      </c>
      <c r="J196" s="194">
        <f>H196+I196</f>
        <v>152675</v>
      </c>
      <c r="K196" s="16"/>
      <c r="L196" s="332">
        <f>J196+K196</f>
        <v>152675</v>
      </c>
      <c r="M196" s="332"/>
      <c r="N196" s="332">
        <f>L196+M196</f>
        <v>152675</v>
      </c>
    </row>
    <row r="197" spans="1:14" ht="48" hidden="1">
      <c r="A197" s="166"/>
      <c r="B197" s="244"/>
      <c r="C197" s="166" t="s">
        <v>122</v>
      </c>
      <c r="D197" s="167" t="s">
        <v>123</v>
      </c>
      <c r="E197" s="195">
        <v>459036</v>
      </c>
      <c r="F197" s="195">
        <v>172870</v>
      </c>
      <c r="G197" s="159"/>
      <c r="H197" s="195">
        <v>172870</v>
      </c>
      <c r="I197" s="180">
        <v>-152675</v>
      </c>
      <c r="J197" s="212">
        <f>H197+I197</f>
        <v>20195</v>
      </c>
      <c r="K197" s="16"/>
      <c r="L197" s="332">
        <f>J197+K197</f>
        <v>20195</v>
      </c>
      <c r="M197" s="332"/>
      <c r="N197" s="332">
        <f>L197+M197</f>
        <v>20195</v>
      </c>
    </row>
    <row r="198" spans="1:14" ht="12.75" hidden="1">
      <c r="A198" s="166"/>
      <c r="B198" s="244" t="s">
        <v>124</v>
      </c>
      <c r="C198" s="166"/>
      <c r="D198" s="163" t="s">
        <v>125</v>
      </c>
      <c r="E198" s="195">
        <v>11600</v>
      </c>
      <c r="F198" s="195">
        <f>SUM(F199)</f>
        <v>12850</v>
      </c>
      <c r="G198" s="159"/>
      <c r="H198" s="195">
        <f aca="true" t="shared" si="43" ref="H198:N198">SUM(H199)</f>
        <v>12850</v>
      </c>
      <c r="I198" s="195">
        <f t="shared" si="43"/>
        <v>0</v>
      </c>
      <c r="J198" s="195">
        <f t="shared" si="43"/>
        <v>12850</v>
      </c>
      <c r="K198" s="268">
        <f t="shared" si="43"/>
        <v>0</v>
      </c>
      <c r="L198" s="181">
        <f t="shared" si="43"/>
        <v>12850</v>
      </c>
      <c r="M198" s="181">
        <f t="shared" si="43"/>
        <v>0</v>
      </c>
      <c r="N198" s="181">
        <f t="shared" si="43"/>
        <v>12850</v>
      </c>
    </row>
    <row r="199" spans="1:14" ht="36" hidden="1">
      <c r="A199" s="166"/>
      <c r="B199" s="244"/>
      <c r="C199" s="166">
        <v>2850</v>
      </c>
      <c r="D199" s="163" t="s">
        <v>126</v>
      </c>
      <c r="E199" s="195">
        <v>11600</v>
      </c>
      <c r="F199" s="195">
        <v>12850</v>
      </c>
      <c r="G199" s="159"/>
      <c r="H199" s="195">
        <v>12850</v>
      </c>
      <c r="I199" s="159"/>
      <c r="J199" s="194">
        <f>H199+I199</f>
        <v>12850</v>
      </c>
      <c r="K199" s="16"/>
      <c r="L199" s="332">
        <f>J199+K199</f>
        <v>12850</v>
      </c>
      <c r="M199" s="332"/>
      <c r="N199" s="332">
        <f>L199+M199</f>
        <v>12850</v>
      </c>
    </row>
    <row r="200" spans="1:14" ht="12.75">
      <c r="A200" s="172">
        <v>600</v>
      </c>
      <c r="B200" s="243"/>
      <c r="C200" s="172"/>
      <c r="D200" s="157" t="s">
        <v>19</v>
      </c>
      <c r="E200" s="192">
        <f>SUM(E205+E203)</f>
        <v>554414</v>
      </c>
      <c r="F200" s="192">
        <f>SUM(F205+F203)</f>
        <v>2108118</v>
      </c>
      <c r="G200" s="196">
        <f>SUM(G205)</f>
        <v>11220</v>
      </c>
      <c r="H200" s="197">
        <f>SUM(H203+H205)</f>
        <v>2119338</v>
      </c>
      <c r="I200" s="197">
        <f>SUM(I203+I205)</f>
        <v>0</v>
      </c>
      <c r="J200" s="197">
        <f>SUM(J203+J205)</f>
        <v>2119338</v>
      </c>
      <c r="K200" s="269">
        <f>SUM(K201+K203+K205)</f>
        <v>55854</v>
      </c>
      <c r="L200" s="320">
        <f>SUM(L201+L203+L205)</f>
        <v>2175192</v>
      </c>
      <c r="M200" s="320">
        <f>SUM(M201+M203+M205)</f>
        <v>-26589</v>
      </c>
      <c r="N200" s="320">
        <f>SUM(N201+N203+N205)</f>
        <v>2148603</v>
      </c>
    </row>
    <row r="201" spans="1:14" ht="12.75" hidden="1">
      <c r="A201" s="172"/>
      <c r="B201" s="244" t="s">
        <v>329</v>
      </c>
      <c r="C201" s="166"/>
      <c r="D201" s="163" t="s">
        <v>330</v>
      </c>
      <c r="E201" s="193"/>
      <c r="F201" s="193"/>
      <c r="G201" s="190"/>
      <c r="H201" s="260"/>
      <c r="I201" s="260"/>
      <c r="J201" s="260">
        <v>0</v>
      </c>
      <c r="K201" s="270">
        <f>K202</f>
        <v>30000</v>
      </c>
      <c r="L201" s="333">
        <f>L202</f>
        <v>30000</v>
      </c>
      <c r="M201" s="333">
        <f>M202</f>
        <v>0</v>
      </c>
      <c r="N201" s="333">
        <f>N202</f>
        <v>30000</v>
      </c>
    </row>
    <row r="202" spans="1:14" ht="48" hidden="1">
      <c r="A202" s="172"/>
      <c r="B202" s="243"/>
      <c r="C202" s="166" t="s">
        <v>130</v>
      </c>
      <c r="D202" s="163" t="s">
        <v>131</v>
      </c>
      <c r="E202" s="193"/>
      <c r="F202" s="193"/>
      <c r="G202" s="190"/>
      <c r="H202" s="260"/>
      <c r="I202" s="260"/>
      <c r="J202" s="260">
        <v>0</v>
      </c>
      <c r="K202" s="270">
        <v>30000</v>
      </c>
      <c r="L202" s="333">
        <f>K202+J202</f>
        <v>30000</v>
      </c>
      <c r="M202" s="332"/>
      <c r="N202" s="332">
        <f>L202+M202</f>
        <v>30000</v>
      </c>
    </row>
    <row r="203" spans="1:14" ht="12.75" hidden="1">
      <c r="A203" s="172"/>
      <c r="B203" s="244" t="s">
        <v>128</v>
      </c>
      <c r="C203" s="166"/>
      <c r="D203" s="163" t="s">
        <v>129</v>
      </c>
      <c r="E203" s="193">
        <f>SUM(E204)</f>
        <v>67219</v>
      </c>
      <c r="F203" s="193">
        <f>SUM(F204)</f>
        <v>53918</v>
      </c>
      <c r="G203" s="159">
        <v>0</v>
      </c>
      <c r="H203" s="194">
        <f aca="true" t="shared" si="44" ref="H203:N203">H204</f>
        <v>53918</v>
      </c>
      <c r="I203" s="194">
        <f t="shared" si="44"/>
        <v>0</v>
      </c>
      <c r="J203" s="194">
        <f t="shared" si="44"/>
        <v>53918</v>
      </c>
      <c r="K203" s="267">
        <f t="shared" si="44"/>
        <v>0</v>
      </c>
      <c r="L203" s="332">
        <f t="shared" si="44"/>
        <v>53918</v>
      </c>
      <c r="M203" s="332">
        <f t="shared" si="44"/>
        <v>0</v>
      </c>
      <c r="N203" s="332">
        <f t="shared" si="44"/>
        <v>53918</v>
      </c>
    </row>
    <row r="204" spans="1:14" ht="48" hidden="1">
      <c r="A204" s="172"/>
      <c r="B204" s="243"/>
      <c r="C204" s="166" t="s">
        <v>130</v>
      </c>
      <c r="D204" s="163" t="s">
        <v>131</v>
      </c>
      <c r="E204" s="193">
        <v>67219</v>
      </c>
      <c r="F204" s="193">
        <v>53918</v>
      </c>
      <c r="G204" s="159">
        <v>0</v>
      </c>
      <c r="H204" s="194">
        <f aca="true" t="shared" si="45" ref="H204:H209">SUM(F204+G204)</f>
        <v>53918</v>
      </c>
      <c r="I204" s="159"/>
      <c r="J204" s="194">
        <f aca="true" t="shared" si="46" ref="J204:J211">H204+I204</f>
        <v>53918</v>
      </c>
      <c r="K204" s="16"/>
      <c r="L204" s="332">
        <f aca="true" t="shared" si="47" ref="L204:L211">J204+K204</f>
        <v>53918</v>
      </c>
      <c r="M204" s="332"/>
      <c r="N204" s="332">
        <f>L204+M204</f>
        <v>53918</v>
      </c>
    </row>
    <row r="205" spans="1:14" ht="12.75">
      <c r="A205" s="166"/>
      <c r="B205" s="244">
        <v>60016</v>
      </c>
      <c r="C205" s="166"/>
      <c r="D205" s="163" t="s">
        <v>20</v>
      </c>
      <c r="E205" s="193">
        <f>SUM(E206:E209)</f>
        <v>487195</v>
      </c>
      <c r="F205" s="193">
        <f>SUM(F206:F209)</f>
        <v>2054200</v>
      </c>
      <c r="G205" s="159">
        <f>SUM(G206:G209)</f>
        <v>11220</v>
      </c>
      <c r="H205" s="194">
        <f>SUM(H206:H209)</f>
        <v>2065420</v>
      </c>
      <c r="I205" s="194">
        <f>SUM(I206:I211)</f>
        <v>0</v>
      </c>
      <c r="J205" s="194">
        <f t="shared" si="46"/>
        <v>2065420</v>
      </c>
      <c r="K205" s="267">
        <f>SUM(K206:K211)</f>
        <v>25854</v>
      </c>
      <c r="L205" s="332">
        <f t="shared" si="47"/>
        <v>2091274</v>
      </c>
      <c r="M205" s="332">
        <f>SUM(M206:M211)</f>
        <v>-26589</v>
      </c>
      <c r="N205" s="332">
        <f>SUM(N206:N211)</f>
        <v>2064685</v>
      </c>
    </row>
    <row r="206" spans="1:14" ht="12.75" hidden="1">
      <c r="A206" s="166"/>
      <c r="B206" s="244"/>
      <c r="C206" s="166">
        <v>4210</v>
      </c>
      <c r="D206" s="163" t="s">
        <v>132</v>
      </c>
      <c r="E206" s="193">
        <v>73100</v>
      </c>
      <c r="F206" s="193">
        <v>31372</v>
      </c>
      <c r="G206" s="159">
        <v>0</v>
      </c>
      <c r="H206" s="194">
        <f t="shared" si="45"/>
        <v>31372</v>
      </c>
      <c r="I206" s="159"/>
      <c r="J206" s="194">
        <f t="shared" si="46"/>
        <v>31372</v>
      </c>
      <c r="K206" s="261">
        <v>20854</v>
      </c>
      <c r="L206" s="332">
        <f t="shared" si="47"/>
        <v>52226</v>
      </c>
      <c r="M206" s="332"/>
      <c r="N206" s="332">
        <f aca="true" t="shared" si="48" ref="N206:N211">L206+M206</f>
        <v>52226</v>
      </c>
    </row>
    <row r="207" spans="1:14" ht="12.75" hidden="1">
      <c r="A207" s="166"/>
      <c r="B207" s="244"/>
      <c r="C207" s="166">
        <v>4270</v>
      </c>
      <c r="D207" s="163" t="s">
        <v>133</v>
      </c>
      <c r="E207" s="193">
        <v>30900</v>
      </c>
      <c r="F207" s="193">
        <v>31820</v>
      </c>
      <c r="G207" s="159">
        <v>0</v>
      </c>
      <c r="H207" s="194">
        <f t="shared" si="45"/>
        <v>31820</v>
      </c>
      <c r="I207" s="159"/>
      <c r="J207" s="194">
        <f t="shared" si="46"/>
        <v>31820</v>
      </c>
      <c r="K207" s="16"/>
      <c r="L207" s="332">
        <f t="shared" si="47"/>
        <v>31820</v>
      </c>
      <c r="M207" s="332"/>
      <c r="N207" s="332">
        <f t="shared" si="48"/>
        <v>31820</v>
      </c>
    </row>
    <row r="208" spans="1:14" ht="12.75" hidden="1">
      <c r="A208" s="166"/>
      <c r="B208" s="244"/>
      <c r="C208" s="166">
        <v>4300</v>
      </c>
      <c r="D208" s="163" t="s">
        <v>127</v>
      </c>
      <c r="E208" s="193">
        <v>30600</v>
      </c>
      <c r="F208" s="193">
        <v>21600</v>
      </c>
      <c r="G208" s="159">
        <v>1220</v>
      </c>
      <c r="H208" s="194">
        <f t="shared" si="45"/>
        <v>22820</v>
      </c>
      <c r="I208" s="159"/>
      <c r="J208" s="194">
        <f t="shared" si="46"/>
        <v>22820</v>
      </c>
      <c r="K208" s="261">
        <v>5000</v>
      </c>
      <c r="L208" s="332">
        <f t="shared" si="47"/>
        <v>27820</v>
      </c>
      <c r="M208" s="332"/>
      <c r="N208" s="332">
        <f t="shared" si="48"/>
        <v>27820</v>
      </c>
    </row>
    <row r="209" spans="1:14" ht="12.75" hidden="1">
      <c r="A209" s="166"/>
      <c r="B209" s="244"/>
      <c r="C209" s="166">
        <v>6050</v>
      </c>
      <c r="D209" s="163" t="s">
        <v>331</v>
      </c>
      <c r="E209" s="193">
        <v>352595</v>
      </c>
      <c r="F209" s="193">
        <v>1969408</v>
      </c>
      <c r="G209" s="159">
        <v>10000</v>
      </c>
      <c r="H209" s="194">
        <f t="shared" si="45"/>
        <v>1979408</v>
      </c>
      <c r="I209" s="180">
        <v>-982786</v>
      </c>
      <c r="J209" s="180">
        <f t="shared" si="46"/>
        <v>996622</v>
      </c>
      <c r="K209" s="16"/>
      <c r="L209" s="332">
        <f t="shared" si="47"/>
        <v>996622</v>
      </c>
      <c r="M209" s="332"/>
      <c r="N209" s="332">
        <f t="shared" si="48"/>
        <v>996622</v>
      </c>
    </row>
    <row r="210" spans="1:14" ht="60">
      <c r="A210" s="166"/>
      <c r="B210" s="244"/>
      <c r="C210" s="166" t="s">
        <v>306</v>
      </c>
      <c r="D210" s="167" t="s">
        <v>316</v>
      </c>
      <c r="E210" s="193"/>
      <c r="F210" s="193"/>
      <c r="G210" s="159"/>
      <c r="H210" s="194"/>
      <c r="I210" s="180">
        <v>982786</v>
      </c>
      <c r="J210" s="180">
        <f t="shared" si="46"/>
        <v>982786</v>
      </c>
      <c r="K210" s="16"/>
      <c r="L210" s="332">
        <f t="shared" si="47"/>
        <v>982786</v>
      </c>
      <c r="M210" s="332">
        <v>-302059</v>
      </c>
      <c r="N210" s="332">
        <f t="shared" si="48"/>
        <v>680727</v>
      </c>
    </row>
    <row r="211" spans="1:14" ht="72">
      <c r="A211" s="166"/>
      <c r="B211" s="244"/>
      <c r="C211" s="166" t="s">
        <v>307</v>
      </c>
      <c r="D211" s="167" t="s">
        <v>368</v>
      </c>
      <c r="E211" s="193"/>
      <c r="F211" s="193"/>
      <c r="G211" s="159"/>
      <c r="H211" s="194"/>
      <c r="I211" s="180"/>
      <c r="J211" s="180">
        <f t="shared" si="46"/>
        <v>0</v>
      </c>
      <c r="K211" s="16"/>
      <c r="L211" s="332">
        <f t="shared" si="47"/>
        <v>0</v>
      </c>
      <c r="M211" s="332">
        <v>275470</v>
      </c>
      <c r="N211" s="332">
        <f t="shared" si="48"/>
        <v>275470</v>
      </c>
    </row>
    <row r="212" spans="1:14" ht="12.75" hidden="1">
      <c r="A212" s="172" t="s">
        <v>134</v>
      </c>
      <c r="B212" s="243"/>
      <c r="C212" s="172"/>
      <c r="D212" s="157" t="s">
        <v>135</v>
      </c>
      <c r="E212" s="192" t="e">
        <f>SUM(E213)</f>
        <v>#REF!</v>
      </c>
      <c r="F212" s="192">
        <f>SUM(F213)</f>
        <v>6000</v>
      </c>
      <c r="G212" s="159"/>
      <c r="H212" s="192">
        <f aca="true" t="shared" si="49" ref="H212:N213">SUM(H213)</f>
        <v>6000</v>
      </c>
      <c r="I212" s="192">
        <f t="shared" si="49"/>
        <v>0</v>
      </c>
      <c r="J212" s="192">
        <f t="shared" si="49"/>
        <v>6000</v>
      </c>
      <c r="K212" s="266">
        <f t="shared" si="49"/>
        <v>0</v>
      </c>
      <c r="L212" s="184">
        <f t="shared" si="49"/>
        <v>6000</v>
      </c>
      <c r="M212" s="184">
        <f t="shared" si="49"/>
        <v>0</v>
      </c>
      <c r="N212" s="184">
        <f t="shared" si="49"/>
        <v>6000</v>
      </c>
    </row>
    <row r="213" spans="1:14" ht="12.75" hidden="1">
      <c r="A213" s="166"/>
      <c r="B213" s="244" t="s">
        <v>136</v>
      </c>
      <c r="C213" s="166"/>
      <c r="D213" s="163" t="s">
        <v>16</v>
      </c>
      <c r="E213" s="193" t="e">
        <f>SUM(#REF!)</f>
        <v>#REF!</v>
      </c>
      <c r="F213" s="193">
        <f>SUM(F214)</f>
        <v>6000</v>
      </c>
      <c r="G213" s="159"/>
      <c r="H213" s="193">
        <f t="shared" si="49"/>
        <v>6000</v>
      </c>
      <c r="I213" s="193">
        <f t="shared" si="49"/>
        <v>0</v>
      </c>
      <c r="J213" s="193">
        <f t="shared" si="49"/>
        <v>6000</v>
      </c>
      <c r="K213" s="271">
        <f t="shared" si="49"/>
        <v>0</v>
      </c>
      <c r="L213" s="181">
        <f t="shared" si="49"/>
        <v>6000</v>
      </c>
      <c r="M213" s="181">
        <f t="shared" si="49"/>
        <v>0</v>
      </c>
      <c r="N213" s="181">
        <f t="shared" si="49"/>
        <v>6000</v>
      </c>
    </row>
    <row r="214" spans="1:14" ht="12.75" hidden="1">
      <c r="A214" s="166"/>
      <c r="B214" s="244"/>
      <c r="C214" s="166" t="s">
        <v>140</v>
      </c>
      <c r="D214" s="163" t="s">
        <v>127</v>
      </c>
      <c r="E214" s="195">
        <v>0</v>
      </c>
      <c r="F214" s="195">
        <v>6000</v>
      </c>
      <c r="G214" s="159"/>
      <c r="H214" s="195">
        <v>6000</v>
      </c>
      <c r="I214" s="159"/>
      <c r="J214" s="194">
        <f>H214+I214</f>
        <v>6000</v>
      </c>
      <c r="K214" s="16"/>
      <c r="L214" s="332">
        <f>J214+K214</f>
        <v>6000</v>
      </c>
      <c r="M214" s="332"/>
      <c r="N214" s="332">
        <f>L214+M214</f>
        <v>6000</v>
      </c>
    </row>
    <row r="215" spans="1:14" ht="12.75">
      <c r="A215" s="172">
        <v>700</v>
      </c>
      <c r="B215" s="243"/>
      <c r="C215" s="172"/>
      <c r="D215" s="157" t="s">
        <v>22</v>
      </c>
      <c r="E215" s="192">
        <f>SUM(E216)</f>
        <v>11210</v>
      </c>
      <c r="F215" s="192">
        <f>SUM(F216)</f>
        <v>7570</v>
      </c>
      <c r="G215" s="159"/>
      <c r="H215" s="192">
        <f aca="true" t="shared" si="50" ref="H215:N215">SUM(H216)</f>
        <v>7570</v>
      </c>
      <c r="I215" s="192">
        <f t="shared" si="50"/>
        <v>0</v>
      </c>
      <c r="J215" s="192">
        <f t="shared" si="50"/>
        <v>7570</v>
      </c>
      <c r="K215" s="266">
        <f t="shared" si="50"/>
        <v>0</v>
      </c>
      <c r="L215" s="184">
        <f t="shared" si="50"/>
        <v>7570</v>
      </c>
      <c r="M215" s="184">
        <f t="shared" si="50"/>
        <v>0</v>
      </c>
      <c r="N215" s="184">
        <f t="shared" si="50"/>
        <v>7570</v>
      </c>
    </row>
    <row r="216" spans="1:14" ht="19.5" customHeight="1">
      <c r="A216" s="166"/>
      <c r="B216" s="244">
        <v>70004</v>
      </c>
      <c r="C216" s="166"/>
      <c r="D216" s="167" t="s">
        <v>141</v>
      </c>
      <c r="E216" s="193">
        <f>SUM(E217:E220)</f>
        <v>11210</v>
      </c>
      <c r="F216" s="193">
        <f>SUM(F217:F220)</f>
        <v>7570</v>
      </c>
      <c r="G216" s="159"/>
      <c r="H216" s="193">
        <f aca="true" t="shared" si="51" ref="H216:N216">SUM(H217:H220)</f>
        <v>7570</v>
      </c>
      <c r="I216" s="193">
        <f t="shared" si="51"/>
        <v>0</v>
      </c>
      <c r="J216" s="193">
        <f t="shared" si="51"/>
        <v>7570</v>
      </c>
      <c r="K216" s="271">
        <f t="shared" si="51"/>
        <v>0</v>
      </c>
      <c r="L216" s="181">
        <f t="shared" si="51"/>
        <v>7570</v>
      </c>
      <c r="M216" s="181">
        <f t="shared" si="51"/>
        <v>0</v>
      </c>
      <c r="N216" s="181">
        <f t="shared" si="51"/>
        <v>7570</v>
      </c>
    </row>
    <row r="217" spans="1:14" ht="12.75" hidden="1">
      <c r="A217" s="166"/>
      <c r="B217" s="244"/>
      <c r="C217" s="166">
        <v>4210</v>
      </c>
      <c r="D217" s="163" t="s">
        <v>132</v>
      </c>
      <c r="E217" s="193">
        <v>5000</v>
      </c>
      <c r="F217" s="193">
        <v>1000</v>
      </c>
      <c r="G217" s="159"/>
      <c r="H217" s="193">
        <v>1000</v>
      </c>
      <c r="I217" s="159"/>
      <c r="J217" s="194">
        <f>H217+I217</f>
        <v>1000</v>
      </c>
      <c r="K217" s="16"/>
      <c r="L217" s="332">
        <f>J217+K217</f>
        <v>1000</v>
      </c>
      <c r="M217" s="332"/>
      <c r="N217" s="332">
        <f>L217+M217</f>
        <v>1000</v>
      </c>
    </row>
    <row r="218" spans="1:14" ht="12.75">
      <c r="A218" s="166"/>
      <c r="B218" s="244"/>
      <c r="C218" s="166">
        <v>4270</v>
      </c>
      <c r="D218" s="163" t="s">
        <v>133</v>
      </c>
      <c r="E218" s="193">
        <v>5360</v>
      </c>
      <c r="F218" s="193">
        <v>5700</v>
      </c>
      <c r="G218" s="159"/>
      <c r="H218" s="193">
        <v>5700</v>
      </c>
      <c r="I218" s="159"/>
      <c r="J218" s="194">
        <f>H218+I218</f>
        <v>5700</v>
      </c>
      <c r="K218" s="16"/>
      <c r="L218" s="332">
        <f>J218+K218</f>
        <v>5700</v>
      </c>
      <c r="M218" s="332">
        <v>-700</v>
      </c>
      <c r="N218" s="332">
        <f>L218+M218</f>
        <v>5000</v>
      </c>
    </row>
    <row r="219" spans="1:14" ht="12.75">
      <c r="A219" s="166"/>
      <c r="B219" s="244"/>
      <c r="C219" s="166" t="s">
        <v>140</v>
      </c>
      <c r="D219" s="163" t="s">
        <v>127</v>
      </c>
      <c r="E219" s="193"/>
      <c r="F219" s="193"/>
      <c r="G219" s="159"/>
      <c r="H219" s="193"/>
      <c r="I219" s="159"/>
      <c r="J219" s="194"/>
      <c r="K219" s="16"/>
      <c r="L219" s="332"/>
      <c r="M219" s="332">
        <v>700</v>
      </c>
      <c r="N219" s="332">
        <f>L219+M219</f>
        <v>700</v>
      </c>
    </row>
    <row r="220" spans="1:14" ht="12.75" hidden="1">
      <c r="A220" s="166"/>
      <c r="B220" s="244"/>
      <c r="C220" s="166">
        <v>4430</v>
      </c>
      <c r="D220" s="163" t="s">
        <v>144</v>
      </c>
      <c r="E220" s="193">
        <v>850</v>
      </c>
      <c r="F220" s="193">
        <v>870</v>
      </c>
      <c r="G220" s="159"/>
      <c r="H220" s="193">
        <v>870</v>
      </c>
      <c r="I220" s="159"/>
      <c r="J220" s="194">
        <f>H220+I220</f>
        <v>870</v>
      </c>
      <c r="K220" s="16"/>
      <c r="L220" s="332">
        <f>J220+K220</f>
        <v>870</v>
      </c>
      <c r="M220" s="332"/>
      <c r="N220" s="332">
        <f>L220+M220</f>
        <v>870</v>
      </c>
    </row>
    <row r="221" spans="1:14" ht="12.75" hidden="1">
      <c r="A221" s="172">
        <v>710</v>
      </c>
      <c r="B221" s="243"/>
      <c r="C221" s="172"/>
      <c r="D221" s="157" t="s">
        <v>145</v>
      </c>
      <c r="E221" s="192" t="e">
        <f>SUM(#REF!+E222+E224)</f>
        <v>#REF!</v>
      </c>
      <c r="F221" s="192">
        <f>SUM(F222+F224)</f>
        <v>31450</v>
      </c>
      <c r="G221" s="159"/>
      <c r="H221" s="192">
        <f aca="true" t="shared" si="52" ref="H221:N221">SUM(H222+H224)</f>
        <v>31450</v>
      </c>
      <c r="I221" s="192">
        <f t="shared" si="52"/>
        <v>0</v>
      </c>
      <c r="J221" s="192">
        <f t="shared" si="52"/>
        <v>31450</v>
      </c>
      <c r="K221" s="266">
        <f t="shared" si="52"/>
        <v>0</v>
      </c>
      <c r="L221" s="184">
        <f t="shared" si="52"/>
        <v>31450</v>
      </c>
      <c r="M221" s="184">
        <f t="shared" si="52"/>
        <v>0</v>
      </c>
      <c r="N221" s="184">
        <f t="shared" si="52"/>
        <v>31450</v>
      </c>
    </row>
    <row r="222" spans="1:14" ht="12.75" hidden="1">
      <c r="A222" s="166"/>
      <c r="B222" s="244">
        <v>71014</v>
      </c>
      <c r="C222" s="166"/>
      <c r="D222" s="163" t="s">
        <v>146</v>
      </c>
      <c r="E222" s="193">
        <f>SUM(E223)</f>
        <v>15300</v>
      </c>
      <c r="F222" s="193">
        <f>SUM(F223)</f>
        <v>15750</v>
      </c>
      <c r="G222" s="159"/>
      <c r="H222" s="193">
        <f aca="true" t="shared" si="53" ref="H222:N222">SUM(H223)</f>
        <v>15750</v>
      </c>
      <c r="I222" s="193">
        <f t="shared" si="53"/>
        <v>0</v>
      </c>
      <c r="J222" s="193">
        <f t="shared" si="53"/>
        <v>15750</v>
      </c>
      <c r="K222" s="271">
        <f t="shared" si="53"/>
        <v>0</v>
      </c>
      <c r="L222" s="181">
        <f t="shared" si="53"/>
        <v>15750</v>
      </c>
      <c r="M222" s="181">
        <f t="shared" si="53"/>
        <v>0</v>
      </c>
      <c r="N222" s="181">
        <f t="shared" si="53"/>
        <v>15750</v>
      </c>
    </row>
    <row r="223" spans="1:14" ht="12.75" hidden="1">
      <c r="A223" s="166"/>
      <c r="B223" s="244"/>
      <c r="C223" s="166">
        <v>4300</v>
      </c>
      <c r="D223" s="163" t="s">
        <v>127</v>
      </c>
      <c r="E223" s="193">
        <v>15300</v>
      </c>
      <c r="F223" s="193">
        <v>15750</v>
      </c>
      <c r="G223" s="159"/>
      <c r="H223" s="193">
        <v>15750</v>
      </c>
      <c r="I223" s="159"/>
      <c r="J223" s="194">
        <f>H223+I223</f>
        <v>15750</v>
      </c>
      <c r="K223" s="16"/>
      <c r="L223" s="332">
        <f>J223+K223</f>
        <v>15750</v>
      </c>
      <c r="M223" s="332"/>
      <c r="N223" s="332">
        <f>L223+M223</f>
        <v>15750</v>
      </c>
    </row>
    <row r="224" spans="1:14" ht="12.75" hidden="1">
      <c r="A224" s="166"/>
      <c r="B224" s="244">
        <v>71095</v>
      </c>
      <c r="C224" s="166"/>
      <c r="D224" s="163" t="s">
        <v>16</v>
      </c>
      <c r="E224" s="193">
        <f>SUM(E225:E225)</f>
        <v>15300</v>
      </c>
      <c r="F224" s="193">
        <f>SUM(F225:F225)</f>
        <v>15700</v>
      </c>
      <c r="G224" s="159"/>
      <c r="H224" s="193">
        <f aca="true" t="shared" si="54" ref="H224:N224">SUM(H225:H225)</f>
        <v>15700</v>
      </c>
      <c r="I224" s="193">
        <f t="shared" si="54"/>
        <v>0</v>
      </c>
      <c r="J224" s="193">
        <f t="shared" si="54"/>
        <v>15700</v>
      </c>
      <c r="K224" s="271">
        <f t="shared" si="54"/>
        <v>0</v>
      </c>
      <c r="L224" s="181">
        <f t="shared" si="54"/>
        <v>15700</v>
      </c>
      <c r="M224" s="181">
        <f t="shared" si="54"/>
        <v>0</v>
      </c>
      <c r="N224" s="181">
        <f t="shared" si="54"/>
        <v>15700</v>
      </c>
    </row>
    <row r="225" spans="1:14" ht="12.75" hidden="1">
      <c r="A225" s="166"/>
      <c r="B225" s="244"/>
      <c r="C225" s="166">
        <v>4300</v>
      </c>
      <c r="D225" s="163" t="s">
        <v>127</v>
      </c>
      <c r="E225" s="193">
        <v>15300</v>
      </c>
      <c r="F225" s="193">
        <v>15700</v>
      </c>
      <c r="G225" s="159"/>
      <c r="H225" s="193">
        <v>15700</v>
      </c>
      <c r="I225" s="159"/>
      <c r="J225" s="194">
        <f>H225+I225</f>
        <v>15700</v>
      </c>
      <c r="K225" s="16"/>
      <c r="L225" s="332">
        <f>J225+K225</f>
        <v>15700</v>
      </c>
      <c r="M225" s="332"/>
      <c r="N225" s="332">
        <f>L225+M225</f>
        <v>15700</v>
      </c>
    </row>
    <row r="226" spans="1:14" ht="12.75">
      <c r="A226" s="172">
        <v>750</v>
      </c>
      <c r="B226" s="243"/>
      <c r="C226" s="172"/>
      <c r="D226" s="157" t="s">
        <v>34</v>
      </c>
      <c r="E226" s="192">
        <f>SUM(E227+E236+E241)</f>
        <v>1476747</v>
      </c>
      <c r="F226" s="192">
        <f>SUM(F227+F236+F241)</f>
        <v>1267410</v>
      </c>
      <c r="G226" s="159"/>
      <c r="H226" s="192">
        <f>SUM(H227+H236+H241)</f>
        <v>1267410</v>
      </c>
      <c r="I226" s="192">
        <f>SUM(I227+I236+I241)</f>
        <v>0</v>
      </c>
      <c r="J226" s="192">
        <f>SUM(J227+J236+J241)</f>
        <v>1267410</v>
      </c>
      <c r="K226" s="266">
        <f>SUM(K227+K236+K241)</f>
        <v>0</v>
      </c>
      <c r="L226" s="184">
        <f>SUM(L227+L236+L241)</f>
        <v>1267410</v>
      </c>
      <c r="M226" s="184">
        <f>SUM(M227+M236+M241=M263)</f>
        <v>0</v>
      </c>
      <c r="N226" s="184">
        <f>SUM(N227+N236+N241+N263)</f>
        <v>1267410</v>
      </c>
    </row>
    <row r="227" spans="1:14" ht="12.75" hidden="1">
      <c r="A227" s="166"/>
      <c r="B227" s="244">
        <v>75011</v>
      </c>
      <c r="C227" s="166"/>
      <c r="D227" s="163" t="s">
        <v>35</v>
      </c>
      <c r="E227" s="193">
        <f>SUM(E228:E235)</f>
        <v>25750</v>
      </c>
      <c r="F227" s="193">
        <f>SUM(F228:F235)</f>
        <v>40600</v>
      </c>
      <c r="G227" s="159"/>
      <c r="H227" s="193">
        <f aca="true" t="shared" si="55" ref="H227:N227">SUM(H228:H235)</f>
        <v>40600</v>
      </c>
      <c r="I227" s="193">
        <f t="shared" si="55"/>
        <v>0</v>
      </c>
      <c r="J227" s="193">
        <f t="shared" si="55"/>
        <v>40600</v>
      </c>
      <c r="K227" s="271">
        <f t="shared" si="55"/>
        <v>0</v>
      </c>
      <c r="L227" s="181">
        <f t="shared" si="55"/>
        <v>40600</v>
      </c>
      <c r="M227" s="181">
        <f t="shared" si="55"/>
        <v>0</v>
      </c>
      <c r="N227" s="181">
        <f t="shared" si="55"/>
        <v>40600</v>
      </c>
    </row>
    <row r="228" spans="1:14" ht="12.75" hidden="1">
      <c r="A228" s="166"/>
      <c r="B228" s="244"/>
      <c r="C228" s="166">
        <v>4010</v>
      </c>
      <c r="D228" s="163" t="s">
        <v>147</v>
      </c>
      <c r="E228" s="193">
        <v>16995</v>
      </c>
      <c r="F228" s="193">
        <v>17505</v>
      </c>
      <c r="G228" s="159"/>
      <c r="H228" s="193">
        <v>17505</v>
      </c>
      <c r="I228" s="159"/>
      <c r="J228" s="194">
        <f>H228+I228</f>
        <v>17505</v>
      </c>
      <c r="K228" s="16"/>
      <c r="L228" s="332">
        <f>J228+K228</f>
        <v>17505</v>
      </c>
      <c r="M228" s="332"/>
      <c r="N228" s="332">
        <f>L228+M228</f>
        <v>17505</v>
      </c>
    </row>
    <row r="229" spans="1:14" ht="12.75" hidden="1">
      <c r="A229" s="166"/>
      <c r="B229" s="244"/>
      <c r="C229" s="166">
        <v>4040</v>
      </c>
      <c r="D229" s="163" t="s">
        <v>148</v>
      </c>
      <c r="E229" s="193">
        <v>1403</v>
      </c>
      <c r="F229" s="193">
        <v>1446</v>
      </c>
      <c r="G229" s="159"/>
      <c r="H229" s="193">
        <v>1446</v>
      </c>
      <c r="I229" s="159"/>
      <c r="J229" s="194">
        <f aca="true" t="shared" si="56" ref="J229:J235">H229+I229</f>
        <v>1446</v>
      </c>
      <c r="K229" s="16"/>
      <c r="L229" s="332">
        <f aca="true" t="shared" si="57" ref="L229:L235">J229+K229</f>
        <v>1446</v>
      </c>
      <c r="M229" s="332"/>
      <c r="N229" s="332">
        <f aca="true" t="shared" si="58" ref="N229:N235">L229+M229</f>
        <v>1446</v>
      </c>
    </row>
    <row r="230" spans="1:14" ht="12.75" hidden="1">
      <c r="A230" s="166"/>
      <c r="B230" s="244"/>
      <c r="C230" s="166">
        <v>4110</v>
      </c>
      <c r="D230" s="163" t="s">
        <v>142</v>
      </c>
      <c r="E230" s="193">
        <v>3170</v>
      </c>
      <c r="F230" s="193">
        <v>3265</v>
      </c>
      <c r="G230" s="159"/>
      <c r="H230" s="193">
        <v>3265</v>
      </c>
      <c r="I230" s="159"/>
      <c r="J230" s="194">
        <f t="shared" si="56"/>
        <v>3265</v>
      </c>
      <c r="K230" s="16"/>
      <c r="L230" s="332">
        <f t="shared" si="57"/>
        <v>3265</v>
      </c>
      <c r="M230" s="332"/>
      <c r="N230" s="332">
        <f t="shared" si="58"/>
        <v>3265</v>
      </c>
    </row>
    <row r="231" spans="1:14" ht="12.75" hidden="1">
      <c r="A231" s="166"/>
      <c r="B231" s="244"/>
      <c r="C231" s="166">
        <v>4120</v>
      </c>
      <c r="D231" s="163" t="s">
        <v>143</v>
      </c>
      <c r="E231" s="193">
        <v>451</v>
      </c>
      <c r="F231" s="193">
        <v>464</v>
      </c>
      <c r="G231" s="159"/>
      <c r="H231" s="193">
        <v>464</v>
      </c>
      <c r="I231" s="159"/>
      <c r="J231" s="194">
        <f t="shared" si="56"/>
        <v>464</v>
      </c>
      <c r="K231" s="16"/>
      <c r="L231" s="332">
        <f t="shared" si="57"/>
        <v>464</v>
      </c>
      <c r="M231" s="332"/>
      <c r="N231" s="332">
        <f t="shared" si="58"/>
        <v>464</v>
      </c>
    </row>
    <row r="232" spans="1:14" ht="12.75" hidden="1">
      <c r="A232" s="166"/>
      <c r="B232" s="244"/>
      <c r="C232" s="166">
        <v>4210</v>
      </c>
      <c r="D232" s="163" t="s">
        <v>132</v>
      </c>
      <c r="E232" s="193">
        <v>1230</v>
      </c>
      <c r="F232" s="193">
        <v>5000</v>
      </c>
      <c r="G232" s="159"/>
      <c r="H232" s="193">
        <v>5000</v>
      </c>
      <c r="I232" s="159"/>
      <c r="J232" s="194">
        <f t="shared" si="56"/>
        <v>5000</v>
      </c>
      <c r="K232" s="16"/>
      <c r="L232" s="332">
        <f t="shared" si="57"/>
        <v>5000</v>
      </c>
      <c r="M232" s="332"/>
      <c r="N232" s="332">
        <f t="shared" si="58"/>
        <v>5000</v>
      </c>
    </row>
    <row r="233" spans="1:14" ht="12.75" hidden="1">
      <c r="A233" s="166"/>
      <c r="B233" s="244"/>
      <c r="C233" s="166">
        <v>4300</v>
      </c>
      <c r="D233" s="163" t="s">
        <v>127</v>
      </c>
      <c r="E233" s="193">
        <v>1490</v>
      </c>
      <c r="F233" s="193">
        <v>10700</v>
      </c>
      <c r="G233" s="159"/>
      <c r="H233" s="193">
        <v>10700</v>
      </c>
      <c r="I233" s="159"/>
      <c r="J233" s="194">
        <f t="shared" si="56"/>
        <v>10700</v>
      </c>
      <c r="K233" s="16"/>
      <c r="L233" s="332">
        <f t="shared" si="57"/>
        <v>10700</v>
      </c>
      <c r="M233" s="332"/>
      <c r="N233" s="332">
        <f t="shared" si="58"/>
        <v>10700</v>
      </c>
    </row>
    <row r="234" spans="1:14" ht="12.75" hidden="1">
      <c r="A234" s="166"/>
      <c r="B234" s="244"/>
      <c r="C234" s="166">
        <v>4410</v>
      </c>
      <c r="D234" s="163" t="s">
        <v>149</v>
      </c>
      <c r="E234" s="193">
        <v>315</v>
      </c>
      <c r="F234" s="193">
        <v>1500</v>
      </c>
      <c r="G234" s="159"/>
      <c r="H234" s="193">
        <v>1500</v>
      </c>
      <c r="I234" s="159"/>
      <c r="J234" s="194">
        <f t="shared" si="56"/>
        <v>1500</v>
      </c>
      <c r="K234" s="16"/>
      <c r="L234" s="332">
        <f t="shared" si="57"/>
        <v>1500</v>
      </c>
      <c r="M234" s="332"/>
      <c r="N234" s="332">
        <f t="shared" si="58"/>
        <v>1500</v>
      </c>
    </row>
    <row r="235" spans="1:14" ht="24" hidden="1">
      <c r="A235" s="166"/>
      <c r="B235" s="244"/>
      <c r="C235" s="166">
        <v>4440</v>
      </c>
      <c r="D235" s="167" t="s">
        <v>150</v>
      </c>
      <c r="E235" s="193">
        <v>696</v>
      </c>
      <c r="F235" s="193">
        <v>720</v>
      </c>
      <c r="G235" s="159"/>
      <c r="H235" s="193">
        <v>720</v>
      </c>
      <c r="I235" s="159"/>
      <c r="J235" s="194">
        <f t="shared" si="56"/>
        <v>720</v>
      </c>
      <c r="K235" s="16"/>
      <c r="L235" s="332">
        <f t="shared" si="57"/>
        <v>720</v>
      </c>
      <c r="M235" s="332"/>
      <c r="N235" s="332">
        <f t="shared" si="58"/>
        <v>720</v>
      </c>
    </row>
    <row r="236" spans="1:14" ht="12.75">
      <c r="A236" s="166"/>
      <c r="B236" s="244">
        <v>75022</v>
      </c>
      <c r="C236" s="166"/>
      <c r="D236" s="163" t="s">
        <v>151</v>
      </c>
      <c r="E236" s="193">
        <f>SUM(E237:E240)</f>
        <v>56000</v>
      </c>
      <c r="F236" s="193">
        <f>SUM(F237:F240)</f>
        <v>57650</v>
      </c>
      <c r="G236" s="159"/>
      <c r="H236" s="193">
        <f aca="true" t="shared" si="59" ref="H236:N236">SUM(H237:H240)</f>
        <v>57650</v>
      </c>
      <c r="I236" s="193">
        <f t="shared" si="59"/>
        <v>0</v>
      </c>
      <c r="J236" s="193">
        <f t="shared" si="59"/>
        <v>57650</v>
      </c>
      <c r="K236" s="271">
        <f t="shared" si="59"/>
        <v>0</v>
      </c>
      <c r="L236" s="181">
        <f t="shared" si="59"/>
        <v>57650</v>
      </c>
      <c r="M236" s="181">
        <f t="shared" si="59"/>
        <v>0</v>
      </c>
      <c r="N236" s="181">
        <f t="shared" si="59"/>
        <v>57650</v>
      </c>
    </row>
    <row r="237" spans="1:14" ht="12.75">
      <c r="A237" s="166"/>
      <c r="B237" s="244"/>
      <c r="C237" s="166">
        <v>3030</v>
      </c>
      <c r="D237" s="163" t="s">
        <v>152</v>
      </c>
      <c r="E237" s="193">
        <v>50600</v>
      </c>
      <c r="F237" s="193">
        <v>52100</v>
      </c>
      <c r="G237" s="159"/>
      <c r="H237" s="193">
        <v>52100</v>
      </c>
      <c r="I237" s="159"/>
      <c r="J237" s="194">
        <f>H237+I237</f>
        <v>52100</v>
      </c>
      <c r="K237" s="16"/>
      <c r="L237" s="332">
        <f>J237+K237</f>
        <v>52100</v>
      </c>
      <c r="M237" s="332">
        <v>-10000</v>
      </c>
      <c r="N237" s="332">
        <f>L237+M237</f>
        <v>42100</v>
      </c>
    </row>
    <row r="238" spans="1:14" ht="12.75" hidden="1">
      <c r="A238" s="166"/>
      <c r="B238" s="244"/>
      <c r="C238" s="166">
        <v>4210</v>
      </c>
      <c r="D238" s="163" t="s">
        <v>132</v>
      </c>
      <c r="E238" s="193">
        <v>2950</v>
      </c>
      <c r="F238" s="193">
        <v>3050</v>
      </c>
      <c r="G238" s="159"/>
      <c r="H238" s="193">
        <v>3050</v>
      </c>
      <c r="I238" s="159"/>
      <c r="J238" s="194">
        <f>H238+I238</f>
        <v>3050</v>
      </c>
      <c r="K238" s="16"/>
      <c r="L238" s="332">
        <f>J238+K238</f>
        <v>3050</v>
      </c>
      <c r="M238" s="332"/>
      <c r="N238" s="332">
        <f>L238+M238</f>
        <v>3050</v>
      </c>
    </row>
    <row r="239" spans="1:14" ht="12.75">
      <c r="A239" s="166"/>
      <c r="B239" s="244"/>
      <c r="C239" s="166">
        <v>4300</v>
      </c>
      <c r="D239" s="163" t="s">
        <v>127</v>
      </c>
      <c r="E239" s="193">
        <v>1900</v>
      </c>
      <c r="F239" s="193">
        <v>1950</v>
      </c>
      <c r="G239" s="159"/>
      <c r="H239" s="193">
        <v>1950</v>
      </c>
      <c r="I239" s="159"/>
      <c r="J239" s="194">
        <f>H239+I239</f>
        <v>1950</v>
      </c>
      <c r="K239" s="16"/>
      <c r="L239" s="332">
        <f>J239+K239</f>
        <v>1950</v>
      </c>
      <c r="M239" s="332">
        <v>10000</v>
      </c>
      <c r="N239" s="332">
        <f>L239+M239</f>
        <v>11950</v>
      </c>
    </row>
    <row r="240" spans="1:14" ht="12.75" hidden="1">
      <c r="A240" s="166"/>
      <c r="B240" s="244"/>
      <c r="C240" s="166">
        <v>4410</v>
      </c>
      <c r="D240" s="163" t="s">
        <v>149</v>
      </c>
      <c r="E240" s="193">
        <v>550</v>
      </c>
      <c r="F240" s="193">
        <v>550</v>
      </c>
      <c r="G240" s="159"/>
      <c r="H240" s="193">
        <v>550</v>
      </c>
      <c r="I240" s="159"/>
      <c r="J240" s="194">
        <f>H240+I240</f>
        <v>550</v>
      </c>
      <c r="K240" s="16"/>
      <c r="L240" s="332">
        <f>J240+K240</f>
        <v>550</v>
      </c>
      <c r="M240" s="332"/>
      <c r="N240" s="332">
        <f>L240+M240</f>
        <v>550</v>
      </c>
    </row>
    <row r="241" spans="1:14" ht="12.75">
      <c r="A241" s="166"/>
      <c r="B241" s="244">
        <v>75023</v>
      </c>
      <c r="C241" s="166"/>
      <c r="D241" s="163" t="s">
        <v>40</v>
      </c>
      <c r="E241" s="193">
        <f>SUM(E242:E258)</f>
        <v>1394997</v>
      </c>
      <c r="F241" s="193">
        <f>SUM(F242:F258)</f>
        <v>1169160</v>
      </c>
      <c r="G241" s="159"/>
      <c r="H241" s="193">
        <f aca="true" t="shared" si="60" ref="H241:N241">SUM(H242:H258)</f>
        <v>1169160</v>
      </c>
      <c r="I241" s="193">
        <f t="shared" si="60"/>
        <v>0</v>
      </c>
      <c r="J241" s="193">
        <f t="shared" si="60"/>
        <v>1169160</v>
      </c>
      <c r="K241" s="271">
        <f t="shared" si="60"/>
        <v>0</v>
      </c>
      <c r="L241" s="181">
        <f t="shared" si="60"/>
        <v>1169160</v>
      </c>
      <c r="M241" s="181">
        <f t="shared" si="60"/>
        <v>-20000</v>
      </c>
      <c r="N241" s="181">
        <f t="shared" si="60"/>
        <v>1149160</v>
      </c>
    </row>
    <row r="242" spans="1:14" ht="24" hidden="1">
      <c r="A242" s="166"/>
      <c r="B242" s="244"/>
      <c r="C242" s="166">
        <v>3020</v>
      </c>
      <c r="D242" s="163" t="s">
        <v>153</v>
      </c>
      <c r="E242" s="195">
        <v>780</v>
      </c>
      <c r="F242" s="195">
        <v>800</v>
      </c>
      <c r="G242" s="159"/>
      <c r="H242" s="195">
        <v>800</v>
      </c>
      <c r="I242" s="159"/>
      <c r="J242" s="194">
        <f>H242+I242</f>
        <v>800</v>
      </c>
      <c r="K242" s="16"/>
      <c r="L242" s="332">
        <f>J242+K242</f>
        <v>800</v>
      </c>
      <c r="M242" s="332"/>
      <c r="N242" s="332">
        <f>L242+M242</f>
        <v>800</v>
      </c>
    </row>
    <row r="243" spans="1:14" ht="12.75" hidden="1">
      <c r="A243" s="166"/>
      <c r="B243" s="244"/>
      <c r="C243" s="166">
        <v>4010</v>
      </c>
      <c r="D243" s="163" t="s">
        <v>147</v>
      </c>
      <c r="E243" s="193">
        <v>624100</v>
      </c>
      <c r="F243" s="193">
        <v>686230</v>
      </c>
      <c r="G243" s="159"/>
      <c r="H243" s="193">
        <v>686230</v>
      </c>
      <c r="I243" s="159"/>
      <c r="J243" s="194">
        <f aca="true" t="shared" si="61" ref="J243:J258">H243+I243</f>
        <v>686230</v>
      </c>
      <c r="K243" s="16"/>
      <c r="L243" s="332">
        <f aca="true" t="shared" si="62" ref="L243:L258">J243+K243</f>
        <v>686230</v>
      </c>
      <c r="M243" s="332"/>
      <c r="N243" s="332">
        <f aca="true" t="shared" si="63" ref="N243:N258">L243+M243</f>
        <v>686230</v>
      </c>
    </row>
    <row r="244" spans="1:14" ht="12.75">
      <c r="A244" s="166"/>
      <c r="B244" s="244"/>
      <c r="C244" s="166">
        <v>4040</v>
      </c>
      <c r="D244" s="163" t="s">
        <v>148</v>
      </c>
      <c r="E244" s="193">
        <v>49000</v>
      </c>
      <c r="F244" s="193">
        <v>44000</v>
      </c>
      <c r="G244" s="159"/>
      <c r="H244" s="193">
        <v>44000</v>
      </c>
      <c r="I244" s="159"/>
      <c r="J244" s="194">
        <f t="shared" si="61"/>
        <v>44000</v>
      </c>
      <c r="K244" s="16"/>
      <c r="L244" s="332">
        <f t="shared" si="62"/>
        <v>44000</v>
      </c>
      <c r="M244" s="332">
        <v>-3000</v>
      </c>
      <c r="N244" s="332">
        <f t="shared" si="63"/>
        <v>41000</v>
      </c>
    </row>
    <row r="245" spans="1:14" ht="12.75" hidden="1">
      <c r="A245" s="166"/>
      <c r="B245" s="244"/>
      <c r="C245" s="166">
        <v>4110</v>
      </c>
      <c r="D245" s="163" t="s">
        <v>142</v>
      </c>
      <c r="E245" s="193">
        <v>115970</v>
      </c>
      <c r="F245" s="193">
        <v>125800</v>
      </c>
      <c r="G245" s="159"/>
      <c r="H245" s="193">
        <v>125800</v>
      </c>
      <c r="I245" s="159"/>
      <c r="J245" s="194">
        <f t="shared" si="61"/>
        <v>125800</v>
      </c>
      <c r="K245" s="16"/>
      <c r="L245" s="332">
        <f t="shared" si="62"/>
        <v>125800</v>
      </c>
      <c r="M245" s="332"/>
      <c r="N245" s="332">
        <f t="shared" si="63"/>
        <v>125800</v>
      </c>
    </row>
    <row r="246" spans="1:14" ht="12.75" hidden="1">
      <c r="A246" s="166"/>
      <c r="B246" s="244"/>
      <c r="C246" s="166">
        <v>4120</v>
      </c>
      <c r="D246" s="163" t="s">
        <v>143</v>
      </c>
      <c r="E246" s="193">
        <v>16500</v>
      </c>
      <c r="F246" s="193">
        <v>17890</v>
      </c>
      <c r="G246" s="159"/>
      <c r="H246" s="193">
        <v>17890</v>
      </c>
      <c r="I246" s="159"/>
      <c r="J246" s="194">
        <f t="shared" si="61"/>
        <v>17890</v>
      </c>
      <c r="K246" s="16"/>
      <c r="L246" s="332">
        <f t="shared" si="62"/>
        <v>17890</v>
      </c>
      <c r="M246" s="332"/>
      <c r="N246" s="332">
        <f t="shared" si="63"/>
        <v>17890</v>
      </c>
    </row>
    <row r="247" spans="1:14" ht="12.75">
      <c r="A247" s="166"/>
      <c r="B247" s="244"/>
      <c r="C247" s="166" t="s">
        <v>173</v>
      </c>
      <c r="D247" s="163" t="s">
        <v>174</v>
      </c>
      <c r="E247" s="193"/>
      <c r="F247" s="193"/>
      <c r="G247" s="159"/>
      <c r="H247" s="193"/>
      <c r="I247" s="159"/>
      <c r="J247" s="194"/>
      <c r="K247" s="16"/>
      <c r="L247" s="332"/>
      <c r="M247" s="332">
        <v>1000</v>
      </c>
      <c r="N247" s="332">
        <f t="shared" si="63"/>
        <v>1000</v>
      </c>
    </row>
    <row r="248" spans="1:14" ht="12.75" hidden="1">
      <c r="A248" s="166"/>
      <c r="B248" s="244"/>
      <c r="C248" s="166">
        <v>4210</v>
      </c>
      <c r="D248" s="163" t="s">
        <v>132</v>
      </c>
      <c r="E248" s="193">
        <v>274868</v>
      </c>
      <c r="F248" s="193">
        <v>70000</v>
      </c>
      <c r="G248" s="159"/>
      <c r="H248" s="193">
        <v>70000</v>
      </c>
      <c r="I248" s="159">
        <v>-15000</v>
      </c>
      <c r="J248" s="194">
        <f t="shared" si="61"/>
        <v>55000</v>
      </c>
      <c r="K248" s="16"/>
      <c r="L248" s="332">
        <f t="shared" si="62"/>
        <v>55000</v>
      </c>
      <c r="M248" s="332"/>
      <c r="N248" s="332">
        <f t="shared" si="63"/>
        <v>55000</v>
      </c>
    </row>
    <row r="249" spans="1:14" ht="12.75" hidden="1">
      <c r="A249" s="166"/>
      <c r="B249" s="244"/>
      <c r="C249" s="166">
        <v>4260</v>
      </c>
      <c r="D249" s="163" t="s">
        <v>154</v>
      </c>
      <c r="E249" s="193">
        <v>21900</v>
      </c>
      <c r="F249" s="193">
        <v>22500</v>
      </c>
      <c r="G249" s="159"/>
      <c r="H249" s="193">
        <v>22500</v>
      </c>
      <c r="I249" s="159"/>
      <c r="J249" s="194">
        <f t="shared" si="61"/>
        <v>22500</v>
      </c>
      <c r="K249" s="16"/>
      <c r="L249" s="332">
        <f t="shared" si="62"/>
        <v>22500</v>
      </c>
      <c r="M249" s="332"/>
      <c r="N249" s="332">
        <f t="shared" si="63"/>
        <v>22500</v>
      </c>
    </row>
    <row r="250" spans="1:14" ht="12.75" hidden="1">
      <c r="A250" s="166"/>
      <c r="B250" s="244"/>
      <c r="C250" s="166">
        <v>4270</v>
      </c>
      <c r="D250" s="163" t="s">
        <v>133</v>
      </c>
      <c r="E250" s="193">
        <v>127579</v>
      </c>
      <c r="F250" s="193">
        <v>3000</v>
      </c>
      <c r="G250" s="159"/>
      <c r="H250" s="193">
        <v>3000</v>
      </c>
      <c r="I250" s="159">
        <v>15000</v>
      </c>
      <c r="J250" s="194">
        <f t="shared" si="61"/>
        <v>18000</v>
      </c>
      <c r="K250" s="16"/>
      <c r="L250" s="332">
        <f t="shared" si="62"/>
        <v>18000</v>
      </c>
      <c r="M250" s="332"/>
      <c r="N250" s="332">
        <f t="shared" si="63"/>
        <v>18000</v>
      </c>
    </row>
    <row r="251" spans="1:14" ht="12.75">
      <c r="A251" s="166"/>
      <c r="B251" s="244"/>
      <c r="C251" s="166" t="s">
        <v>214</v>
      </c>
      <c r="D251" s="163" t="s">
        <v>177</v>
      </c>
      <c r="E251" s="193"/>
      <c r="F251" s="193"/>
      <c r="G251" s="159"/>
      <c r="H251" s="193"/>
      <c r="I251" s="159"/>
      <c r="J251" s="194"/>
      <c r="K251" s="16"/>
      <c r="L251" s="332"/>
      <c r="M251" s="332">
        <v>2000</v>
      </c>
      <c r="N251" s="332">
        <f t="shared" si="63"/>
        <v>2000</v>
      </c>
    </row>
    <row r="252" spans="1:14" ht="12.75">
      <c r="A252" s="166"/>
      <c r="B252" s="244"/>
      <c r="C252" s="166">
        <v>4300</v>
      </c>
      <c r="D252" s="163" t="s">
        <v>127</v>
      </c>
      <c r="E252" s="193">
        <v>104000</v>
      </c>
      <c r="F252" s="193">
        <v>107200</v>
      </c>
      <c r="G252" s="159"/>
      <c r="H252" s="193">
        <v>107200</v>
      </c>
      <c r="I252" s="159">
        <v>-2200</v>
      </c>
      <c r="J252" s="194">
        <f t="shared" si="61"/>
        <v>105000</v>
      </c>
      <c r="K252" s="16"/>
      <c r="L252" s="332">
        <f t="shared" si="62"/>
        <v>105000</v>
      </c>
      <c r="M252" s="332">
        <v>-20000</v>
      </c>
      <c r="N252" s="332">
        <f t="shared" si="63"/>
        <v>85000</v>
      </c>
    </row>
    <row r="253" spans="1:14" ht="12.75" hidden="1">
      <c r="A253" s="166"/>
      <c r="B253" s="244"/>
      <c r="C253" s="166" t="s">
        <v>311</v>
      </c>
      <c r="D253" s="163" t="s">
        <v>312</v>
      </c>
      <c r="E253" s="193"/>
      <c r="F253" s="193"/>
      <c r="G253" s="159"/>
      <c r="H253" s="193"/>
      <c r="I253" s="159">
        <v>2200</v>
      </c>
      <c r="J253" s="194">
        <f t="shared" si="61"/>
        <v>2200</v>
      </c>
      <c r="K253" s="16"/>
      <c r="L253" s="332">
        <f t="shared" si="62"/>
        <v>2200</v>
      </c>
      <c r="M253" s="332"/>
      <c r="N253" s="332">
        <f t="shared" si="63"/>
        <v>2200</v>
      </c>
    </row>
    <row r="254" spans="1:14" ht="12.75" hidden="1">
      <c r="A254" s="166"/>
      <c r="B254" s="244"/>
      <c r="C254" s="166">
        <v>4410</v>
      </c>
      <c r="D254" s="163" t="s">
        <v>149</v>
      </c>
      <c r="E254" s="193">
        <v>8500</v>
      </c>
      <c r="F254" s="193">
        <v>8800</v>
      </c>
      <c r="G254" s="159"/>
      <c r="H254" s="193">
        <v>8800</v>
      </c>
      <c r="I254" s="159"/>
      <c r="J254" s="194">
        <f t="shared" si="61"/>
        <v>8800</v>
      </c>
      <c r="K254" s="16"/>
      <c r="L254" s="332">
        <f t="shared" si="62"/>
        <v>8800</v>
      </c>
      <c r="M254" s="332"/>
      <c r="N254" s="332">
        <f t="shared" si="63"/>
        <v>8800</v>
      </c>
    </row>
    <row r="255" spans="1:14" ht="12.75" hidden="1">
      <c r="A255" s="166"/>
      <c r="B255" s="244"/>
      <c r="C255" s="166" t="s">
        <v>155</v>
      </c>
      <c r="D255" s="163" t="s">
        <v>156</v>
      </c>
      <c r="E255" s="193">
        <v>5500</v>
      </c>
      <c r="F255" s="193">
        <v>5500</v>
      </c>
      <c r="G255" s="159"/>
      <c r="H255" s="193">
        <v>5500</v>
      </c>
      <c r="I255" s="159"/>
      <c r="J255" s="194">
        <f t="shared" si="61"/>
        <v>5500</v>
      </c>
      <c r="K255" s="16"/>
      <c r="L255" s="332">
        <f t="shared" si="62"/>
        <v>5500</v>
      </c>
      <c r="M255" s="332"/>
      <c r="N255" s="332">
        <f t="shared" si="63"/>
        <v>5500</v>
      </c>
    </row>
    <row r="256" spans="1:14" ht="12.75" hidden="1">
      <c r="A256" s="166"/>
      <c r="B256" s="244"/>
      <c r="C256" s="166">
        <v>4430</v>
      </c>
      <c r="D256" s="163" t="s">
        <v>144</v>
      </c>
      <c r="E256" s="193">
        <v>13000</v>
      </c>
      <c r="F256" s="193">
        <v>13400</v>
      </c>
      <c r="G256" s="159"/>
      <c r="H256" s="193">
        <v>13400</v>
      </c>
      <c r="I256" s="159"/>
      <c r="J256" s="194">
        <f t="shared" si="61"/>
        <v>13400</v>
      </c>
      <c r="K256" s="16"/>
      <c r="L256" s="332">
        <f t="shared" si="62"/>
        <v>13400</v>
      </c>
      <c r="M256" s="332"/>
      <c r="N256" s="332">
        <f t="shared" si="63"/>
        <v>13400</v>
      </c>
    </row>
    <row r="257" spans="1:14" ht="24" hidden="1">
      <c r="A257" s="166"/>
      <c r="B257" s="244"/>
      <c r="C257" s="166">
        <v>4440</v>
      </c>
      <c r="D257" s="167" t="s">
        <v>150</v>
      </c>
      <c r="E257" s="198">
        <v>13300</v>
      </c>
      <c r="F257" s="198">
        <v>14040</v>
      </c>
      <c r="G257" s="159"/>
      <c r="H257" s="198">
        <v>14040</v>
      </c>
      <c r="I257" s="159"/>
      <c r="J257" s="194">
        <f t="shared" si="61"/>
        <v>14040</v>
      </c>
      <c r="K257" s="16"/>
      <c r="L257" s="332">
        <f t="shared" si="62"/>
        <v>14040</v>
      </c>
      <c r="M257" s="332"/>
      <c r="N257" s="332">
        <f t="shared" si="63"/>
        <v>14040</v>
      </c>
    </row>
    <row r="258" spans="1:14" ht="24" hidden="1">
      <c r="A258" s="166"/>
      <c r="B258" s="244"/>
      <c r="C258" s="199" t="s">
        <v>157</v>
      </c>
      <c r="D258" s="167" t="s">
        <v>158</v>
      </c>
      <c r="E258" s="200">
        <v>20000</v>
      </c>
      <c r="F258" s="200">
        <v>50000</v>
      </c>
      <c r="G258" s="159"/>
      <c r="H258" s="200">
        <v>50000</v>
      </c>
      <c r="I258" s="159"/>
      <c r="J258" s="194">
        <f t="shared" si="61"/>
        <v>50000</v>
      </c>
      <c r="K258" s="16"/>
      <c r="L258" s="332">
        <f t="shared" si="62"/>
        <v>50000</v>
      </c>
      <c r="M258" s="332"/>
      <c r="N258" s="332">
        <f t="shared" si="63"/>
        <v>50000</v>
      </c>
    </row>
    <row r="259" spans="1:14" ht="36" hidden="1">
      <c r="A259" s="172">
        <v>751</v>
      </c>
      <c r="B259" s="243"/>
      <c r="C259" s="172"/>
      <c r="D259" s="173" t="s">
        <v>43</v>
      </c>
      <c r="E259" s="201" t="e">
        <f>SUM(E260+#REF!)</f>
        <v>#REF!</v>
      </c>
      <c r="F259" s="201" t="e">
        <f>SUM(F260+#REF!)</f>
        <v>#REF!</v>
      </c>
      <c r="G259" s="159"/>
      <c r="H259" s="201">
        <f aca="true" t="shared" si="64" ref="H259:N259">H260</f>
        <v>744</v>
      </c>
      <c r="I259" s="201">
        <f t="shared" si="64"/>
        <v>0</v>
      </c>
      <c r="J259" s="201">
        <f t="shared" si="64"/>
        <v>744</v>
      </c>
      <c r="K259" s="272">
        <f t="shared" si="64"/>
        <v>0</v>
      </c>
      <c r="L259" s="184">
        <f t="shared" si="64"/>
        <v>744</v>
      </c>
      <c r="M259" s="184">
        <f t="shared" si="64"/>
        <v>0</v>
      </c>
      <c r="N259" s="184">
        <f t="shared" si="64"/>
        <v>744</v>
      </c>
    </row>
    <row r="260" spans="1:14" ht="24" hidden="1">
      <c r="A260" s="166"/>
      <c r="B260" s="244">
        <v>75101</v>
      </c>
      <c r="C260" s="166"/>
      <c r="D260" s="163" t="s">
        <v>159</v>
      </c>
      <c r="E260" s="195">
        <f>SUM(E261:E262)</f>
        <v>707</v>
      </c>
      <c r="F260" s="195">
        <f>SUM(F261:F262)</f>
        <v>744</v>
      </c>
      <c r="G260" s="159"/>
      <c r="H260" s="195">
        <f aca="true" t="shared" si="65" ref="H260:N260">SUM(H261:H262)</f>
        <v>744</v>
      </c>
      <c r="I260" s="195">
        <f t="shared" si="65"/>
        <v>0</v>
      </c>
      <c r="J260" s="195">
        <f t="shared" si="65"/>
        <v>744</v>
      </c>
      <c r="K260" s="268">
        <f t="shared" si="65"/>
        <v>0</v>
      </c>
      <c r="L260" s="181">
        <f t="shared" si="65"/>
        <v>744</v>
      </c>
      <c r="M260" s="181">
        <f t="shared" si="65"/>
        <v>0</v>
      </c>
      <c r="N260" s="181">
        <f t="shared" si="65"/>
        <v>744</v>
      </c>
    </row>
    <row r="261" spans="1:14" ht="12.75" hidden="1">
      <c r="A261" s="166"/>
      <c r="B261" s="244"/>
      <c r="C261" s="166">
        <v>4210</v>
      </c>
      <c r="D261" s="163" t="s">
        <v>132</v>
      </c>
      <c r="E261" s="193">
        <v>100</v>
      </c>
      <c r="F261" s="193">
        <v>100</v>
      </c>
      <c r="G261" s="159"/>
      <c r="H261" s="193">
        <v>100</v>
      </c>
      <c r="I261" s="159"/>
      <c r="J261" s="194">
        <f>H261+I261</f>
        <v>100</v>
      </c>
      <c r="K261" s="16"/>
      <c r="L261" s="332">
        <f>J261+K261</f>
        <v>100</v>
      </c>
      <c r="M261" s="332"/>
      <c r="N261" s="332">
        <f>L261+M260</f>
        <v>100</v>
      </c>
    </row>
    <row r="262" spans="1:14" ht="12.75" hidden="1">
      <c r="A262" s="166"/>
      <c r="B262" s="244"/>
      <c r="C262" s="166">
        <v>4300</v>
      </c>
      <c r="D262" s="163" t="s">
        <v>127</v>
      </c>
      <c r="E262" s="193">
        <v>607</v>
      </c>
      <c r="F262" s="193">
        <v>644</v>
      </c>
      <c r="G262" s="159"/>
      <c r="H262" s="193">
        <v>644</v>
      </c>
      <c r="I262" s="159"/>
      <c r="J262" s="194">
        <f>H262+I262</f>
        <v>644</v>
      </c>
      <c r="K262" s="16"/>
      <c r="L262" s="332">
        <f>J262+K262</f>
        <v>644</v>
      </c>
      <c r="M262" s="332"/>
      <c r="N262" s="332">
        <f>L262+M261</f>
        <v>644</v>
      </c>
    </row>
    <row r="263" spans="1:14" ht="12.75">
      <c r="A263" s="166"/>
      <c r="B263" s="244" t="s">
        <v>365</v>
      </c>
      <c r="D263" s="166" t="s">
        <v>366</v>
      </c>
      <c r="E263" s="193"/>
      <c r="F263" s="193"/>
      <c r="G263" s="159"/>
      <c r="H263" s="193"/>
      <c r="I263" s="159"/>
      <c r="J263" s="194"/>
      <c r="K263" s="16"/>
      <c r="L263" s="332"/>
      <c r="M263" s="332">
        <f>SUM(M264:M265)</f>
        <v>20000</v>
      </c>
      <c r="N263" s="332">
        <f>SUM(N264:N265)</f>
        <v>20000</v>
      </c>
    </row>
    <row r="264" spans="1:14" ht="12.75">
      <c r="A264" s="166"/>
      <c r="B264" s="244"/>
      <c r="C264" s="166" t="s">
        <v>191</v>
      </c>
      <c r="D264" s="163" t="s">
        <v>132</v>
      </c>
      <c r="E264" s="193"/>
      <c r="F264" s="193"/>
      <c r="G264" s="159"/>
      <c r="H264" s="193"/>
      <c r="I264" s="159"/>
      <c r="J264" s="194"/>
      <c r="K264" s="16"/>
      <c r="L264" s="332"/>
      <c r="M264" s="332">
        <v>2000</v>
      </c>
      <c r="N264" s="146">
        <f>M264</f>
        <v>2000</v>
      </c>
    </row>
    <row r="265" spans="1:14" ht="12.75">
      <c r="A265" s="166"/>
      <c r="B265" s="244"/>
      <c r="C265" s="166" t="s">
        <v>140</v>
      </c>
      <c r="D265" s="163" t="s">
        <v>127</v>
      </c>
      <c r="E265" s="193"/>
      <c r="F265" s="193"/>
      <c r="G265" s="159"/>
      <c r="H265" s="193"/>
      <c r="I265" s="159"/>
      <c r="J265" s="194"/>
      <c r="K265" s="16"/>
      <c r="L265" s="332"/>
      <c r="M265" s="332">
        <v>18000</v>
      </c>
      <c r="N265" s="146">
        <f>M265</f>
        <v>18000</v>
      </c>
    </row>
    <row r="266" spans="1:14" ht="24">
      <c r="A266" s="172">
        <v>754</v>
      </c>
      <c r="B266" s="243"/>
      <c r="C266" s="172"/>
      <c r="D266" s="157" t="s">
        <v>161</v>
      </c>
      <c r="E266" s="201">
        <f>SUM(E267+E277)</f>
        <v>80530</v>
      </c>
      <c r="F266" s="201">
        <f>SUM(F267+F277)</f>
        <v>73900</v>
      </c>
      <c r="G266" s="159"/>
      <c r="H266" s="201">
        <f aca="true" t="shared" si="66" ref="H266:N266">SUM(H267+H277)</f>
        <v>93900</v>
      </c>
      <c r="I266" s="201">
        <f t="shared" si="66"/>
        <v>0</v>
      </c>
      <c r="J266" s="201">
        <f t="shared" si="66"/>
        <v>93900</v>
      </c>
      <c r="K266" s="272">
        <f t="shared" si="66"/>
        <v>13400</v>
      </c>
      <c r="L266" s="184">
        <f t="shared" si="66"/>
        <v>107300</v>
      </c>
      <c r="M266" s="184">
        <f t="shared" si="66"/>
        <v>2900</v>
      </c>
      <c r="N266" s="184">
        <f t="shared" si="66"/>
        <v>110200</v>
      </c>
    </row>
    <row r="267" spans="1:14" ht="12.75">
      <c r="A267" s="166"/>
      <c r="B267" s="244">
        <v>75412</v>
      </c>
      <c r="C267" s="166"/>
      <c r="D267" s="163" t="s">
        <v>162</v>
      </c>
      <c r="E267" s="193">
        <f>SUM(E268:E275)</f>
        <v>78030</v>
      </c>
      <c r="F267" s="193">
        <f>SUM(F268:F276)</f>
        <v>73500</v>
      </c>
      <c r="G267" s="159"/>
      <c r="H267" s="193">
        <f aca="true" t="shared" si="67" ref="H267:N267">SUM(H268:H276)</f>
        <v>93500</v>
      </c>
      <c r="I267" s="193">
        <f t="shared" si="67"/>
        <v>0</v>
      </c>
      <c r="J267" s="193">
        <f t="shared" si="67"/>
        <v>93500</v>
      </c>
      <c r="K267" s="271">
        <f t="shared" si="67"/>
        <v>13400</v>
      </c>
      <c r="L267" s="181">
        <f t="shared" si="67"/>
        <v>106900</v>
      </c>
      <c r="M267" s="181">
        <f t="shared" si="67"/>
        <v>2900</v>
      </c>
      <c r="N267" s="181">
        <f t="shared" si="67"/>
        <v>109800</v>
      </c>
    </row>
    <row r="268" spans="1:14" ht="12.75" hidden="1">
      <c r="A268" s="166"/>
      <c r="B268" s="244"/>
      <c r="C268" s="166">
        <v>3030</v>
      </c>
      <c r="D268" s="163" t="s">
        <v>152</v>
      </c>
      <c r="E268" s="193">
        <v>10300</v>
      </c>
      <c r="F268" s="193">
        <v>10600</v>
      </c>
      <c r="G268" s="159"/>
      <c r="H268" s="193">
        <v>10600</v>
      </c>
      <c r="I268" s="159"/>
      <c r="J268" s="194">
        <f>H268+I268</f>
        <v>10600</v>
      </c>
      <c r="K268" s="16"/>
      <c r="L268" s="332">
        <f>J268+K268</f>
        <v>10600</v>
      </c>
      <c r="M268" s="332"/>
      <c r="N268" s="332">
        <f>L268+M268</f>
        <v>10600</v>
      </c>
    </row>
    <row r="269" spans="1:14" ht="12.75" hidden="1">
      <c r="A269" s="166"/>
      <c r="B269" s="244"/>
      <c r="C269" s="166">
        <v>4110</v>
      </c>
      <c r="D269" s="163" t="s">
        <v>142</v>
      </c>
      <c r="E269" s="193">
        <v>210</v>
      </c>
      <c r="F269" s="193">
        <v>220</v>
      </c>
      <c r="G269" s="159"/>
      <c r="H269" s="193">
        <v>220</v>
      </c>
      <c r="I269" s="159"/>
      <c r="J269" s="194">
        <f aca="true" t="shared" si="68" ref="J269:J276">H269+I269</f>
        <v>220</v>
      </c>
      <c r="K269" s="16"/>
      <c r="L269" s="332">
        <f aca="true" t="shared" si="69" ref="L269:L276">J269+K269</f>
        <v>220</v>
      </c>
      <c r="M269" s="332"/>
      <c r="N269" s="332">
        <f aca="true" t="shared" si="70" ref="N269:N276">L269+M269</f>
        <v>220</v>
      </c>
    </row>
    <row r="270" spans="1:14" ht="12.75">
      <c r="A270" s="166"/>
      <c r="B270" s="244"/>
      <c r="C270" s="166" t="s">
        <v>173</v>
      </c>
      <c r="D270" s="163" t="s">
        <v>174</v>
      </c>
      <c r="E270" s="193"/>
      <c r="F270" s="193"/>
      <c r="G270" s="159"/>
      <c r="H270" s="193"/>
      <c r="I270" s="159"/>
      <c r="J270" s="194"/>
      <c r="K270" s="16"/>
      <c r="L270" s="332"/>
      <c r="M270" s="332">
        <v>14400</v>
      </c>
      <c r="N270" s="332">
        <f t="shared" si="70"/>
        <v>14400</v>
      </c>
    </row>
    <row r="271" spans="1:14" ht="12.75">
      <c r="A271" s="166"/>
      <c r="B271" s="244"/>
      <c r="C271" s="166">
        <v>4210</v>
      </c>
      <c r="D271" s="163" t="s">
        <v>132</v>
      </c>
      <c r="E271" s="193">
        <v>29170</v>
      </c>
      <c r="F271" s="193">
        <v>23130</v>
      </c>
      <c r="G271" s="159"/>
      <c r="H271" s="193">
        <v>23130</v>
      </c>
      <c r="I271" s="159"/>
      <c r="J271" s="194">
        <f t="shared" si="68"/>
        <v>23130</v>
      </c>
      <c r="K271" s="16">
        <v>10000</v>
      </c>
      <c r="L271" s="332">
        <f t="shared" si="69"/>
        <v>33130</v>
      </c>
      <c r="M271" s="332">
        <v>3000</v>
      </c>
      <c r="N271" s="332">
        <f t="shared" si="70"/>
        <v>36130</v>
      </c>
    </row>
    <row r="272" spans="1:14" ht="12.75">
      <c r="A272" s="166"/>
      <c r="B272" s="244"/>
      <c r="C272" s="166">
        <v>4260</v>
      </c>
      <c r="D272" s="163" t="s">
        <v>154</v>
      </c>
      <c r="E272" s="193">
        <v>14180</v>
      </c>
      <c r="F272" s="193">
        <v>14600</v>
      </c>
      <c r="G272" s="159"/>
      <c r="H272" s="193">
        <v>14600</v>
      </c>
      <c r="I272" s="159"/>
      <c r="J272" s="194">
        <f t="shared" si="68"/>
        <v>14600</v>
      </c>
      <c r="K272" s="16"/>
      <c r="L272" s="332">
        <f t="shared" si="69"/>
        <v>14600</v>
      </c>
      <c r="M272" s="332">
        <v>-3600</v>
      </c>
      <c r="N272" s="332">
        <f t="shared" si="70"/>
        <v>11000</v>
      </c>
    </row>
    <row r="273" spans="1:14" ht="12.75">
      <c r="A273" s="166"/>
      <c r="B273" s="244"/>
      <c r="C273" s="166" t="s">
        <v>198</v>
      </c>
      <c r="D273" s="163" t="s">
        <v>133</v>
      </c>
      <c r="E273" s="193"/>
      <c r="F273" s="193"/>
      <c r="G273" s="159"/>
      <c r="H273" s="193"/>
      <c r="I273" s="159"/>
      <c r="J273" s="194"/>
      <c r="K273" s="16"/>
      <c r="L273" s="332"/>
      <c r="M273" s="332">
        <v>3500</v>
      </c>
      <c r="N273" s="332">
        <f t="shared" si="70"/>
        <v>3500</v>
      </c>
    </row>
    <row r="274" spans="1:14" ht="12.75">
      <c r="A274" s="166"/>
      <c r="B274" s="244"/>
      <c r="C274" s="166">
        <v>4300</v>
      </c>
      <c r="D274" s="163" t="s">
        <v>127</v>
      </c>
      <c r="E274" s="193">
        <v>16320</v>
      </c>
      <c r="F274" s="202">
        <v>16860</v>
      </c>
      <c r="G274" s="159"/>
      <c r="H274" s="202">
        <v>16860</v>
      </c>
      <c r="I274" s="159"/>
      <c r="J274" s="194">
        <f t="shared" si="68"/>
        <v>16860</v>
      </c>
      <c r="K274" s="16">
        <v>3400</v>
      </c>
      <c r="L274" s="332">
        <f t="shared" si="69"/>
        <v>20260</v>
      </c>
      <c r="M274" s="332">
        <v>-14400</v>
      </c>
      <c r="N274" s="332">
        <f t="shared" si="70"/>
        <v>5860</v>
      </c>
    </row>
    <row r="275" spans="1:14" ht="12.75" hidden="1">
      <c r="A275" s="166"/>
      <c r="B275" s="244"/>
      <c r="C275" s="166">
        <v>4430</v>
      </c>
      <c r="D275" s="163" t="s">
        <v>144</v>
      </c>
      <c r="E275" s="193">
        <v>7850</v>
      </c>
      <c r="F275" s="193">
        <v>8090</v>
      </c>
      <c r="G275" s="159"/>
      <c r="H275" s="193">
        <v>8090</v>
      </c>
      <c r="I275" s="159"/>
      <c r="J275" s="194">
        <f t="shared" si="68"/>
        <v>8090</v>
      </c>
      <c r="K275" s="16"/>
      <c r="L275" s="332">
        <f t="shared" si="69"/>
        <v>8090</v>
      </c>
      <c r="M275" s="332"/>
      <c r="N275" s="332">
        <f t="shared" si="70"/>
        <v>8090</v>
      </c>
    </row>
    <row r="276" spans="1:14" ht="24" hidden="1">
      <c r="A276" s="166"/>
      <c r="B276" s="244"/>
      <c r="C276" s="166" t="s">
        <v>157</v>
      </c>
      <c r="D276" s="167" t="s">
        <v>158</v>
      </c>
      <c r="E276" s="193"/>
      <c r="F276" s="193">
        <v>0</v>
      </c>
      <c r="G276" s="159">
        <v>20000</v>
      </c>
      <c r="H276" s="193">
        <f>SUM(F276+G276)</f>
        <v>20000</v>
      </c>
      <c r="I276" s="159"/>
      <c r="J276" s="194">
        <f t="shared" si="68"/>
        <v>20000</v>
      </c>
      <c r="K276" s="16"/>
      <c r="L276" s="332">
        <f t="shared" si="69"/>
        <v>20000</v>
      </c>
      <c r="M276" s="332"/>
      <c r="N276" s="332">
        <f t="shared" si="70"/>
        <v>20000</v>
      </c>
    </row>
    <row r="277" spans="1:14" ht="12.75" hidden="1">
      <c r="A277" s="166"/>
      <c r="B277" s="244">
        <v>75414</v>
      </c>
      <c r="C277" s="166"/>
      <c r="D277" s="163" t="s">
        <v>47</v>
      </c>
      <c r="E277" s="193">
        <v>2500</v>
      </c>
      <c r="F277" s="193">
        <f>SUM(F278)</f>
        <v>400</v>
      </c>
      <c r="G277" s="159"/>
      <c r="H277" s="193">
        <f aca="true" t="shared" si="71" ref="H277:N277">SUM(H278)</f>
        <v>400</v>
      </c>
      <c r="I277" s="193">
        <f t="shared" si="71"/>
        <v>0</v>
      </c>
      <c r="J277" s="193">
        <f t="shared" si="71"/>
        <v>400</v>
      </c>
      <c r="K277" s="271">
        <f t="shared" si="71"/>
        <v>0</v>
      </c>
      <c r="L277" s="181">
        <f t="shared" si="71"/>
        <v>400</v>
      </c>
      <c r="M277" s="181">
        <f t="shared" si="71"/>
        <v>0</v>
      </c>
      <c r="N277" s="181">
        <f t="shared" si="71"/>
        <v>400</v>
      </c>
    </row>
    <row r="278" spans="1:14" ht="12.75" hidden="1">
      <c r="A278" s="166"/>
      <c r="B278" s="244"/>
      <c r="C278" s="166">
        <v>4210</v>
      </c>
      <c r="D278" s="163" t="s">
        <v>132</v>
      </c>
      <c r="E278" s="193">
        <v>2500</v>
      </c>
      <c r="F278" s="193">
        <v>400</v>
      </c>
      <c r="G278" s="159"/>
      <c r="H278" s="193">
        <v>400</v>
      </c>
      <c r="I278" s="159"/>
      <c r="J278" s="194">
        <f>H278+I278</f>
        <v>400</v>
      </c>
      <c r="K278" s="16"/>
      <c r="L278" s="332">
        <f>J278+K278</f>
        <v>400</v>
      </c>
      <c r="M278" s="332"/>
      <c r="N278" s="332">
        <f>L278+M278</f>
        <v>400</v>
      </c>
    </row>
    <row r="279" spans="1:14" ht="49.5" customHeight="1">
      <c r="A279" s="172" t="s">
        <v>163</v>
      </c>
      <c r="B279" s="243"/>
      <c r="C279" s="172"/>
      <c r="D279" s="173" t="s">
        <v>49</v>
      </c>
      <c r="E279" s="201">
        <f>SUM(E280)</f>
        <v>36940</v>
      </c>
      <c r="F279" s="201">
        <f>SUM(F280)</f>
        <v>38550</v>
      </c>
      <c r="G279" s="159"/>
      <c r="H279" s="201">
        <f aca="true" t="shared" si="72" ref="H279:N279">SUM(H280)</f>
        <v>38550</v>
      </c>
      <c r="I279" s="201">
        <f t="shared" si="72"/>
        <v>0</v>
      </c>
      <c r="J279" s="201">
        <f t="shared" si="72"/>
        <v>38550</v>
      </c>
      <c r="K279" s="272">
        <f t="shared" si="72"/>
        <v>0</v>
      </c>
      <c r="L279" s="184">
        <f t="shared" si="72"/>
        <v>38550</v>
      </c>
      <c r="M279" s="184">
        <f t="shared" si="72"/>
        <v>0</v>
      </c>
      <c r="N279" s="184">
        <f t="shared" si="72"/>
        <v>38550</v>
      </c>
    </row>
    <row r="280" spans="1:14" ht="24">
      <c r="A280" s="166"/>
      <c r="B280" s="244" t="s">
        <v>164</v>
      </c>
      <c r="C280" s="166"/>
      <c r="D280" s="163" t="s">
        <v>165</v>
      </c>
      <c r="E280" s="193">
        <f>SUM(E281:E283)</f>
        <v>36940</v>
      </c>
      <c r="F280" s="193">
        <f>SUM(F281:F283)</f>
        <v>38550</v>
      </c>
      <c r="G280" s="159"/>
      <c r="H280" s="193">
        <f>SUM(H281:H283)</f>
        <v>38550</v>
      </c>
      <c r="I280" s="193">
        <f>SUM(I281:I283)</f>
        <v>0</v>
      </c>
      <c r="J280" s="193">
        <f>SUM(J281:J283)</f>
        <v>38550</v>
      </c>
      <c r="K280" s="271">
        <f>SUM(K281:K283)</f>
        <v>0</v>
      </c>
      <c r="L280" s="181">
        <f>SUM(L281:L283)</f>
        <v>38550</v>
      </c>
      <c r="M280" s="181">
        <f>SUM(M281:M284)</f>
        <v>0</v>
      </c>
      <c r="N280" s="181">
        <f>SUM(N281:N284)</f>
        <v>38550</v>
      </c>
    </row>
    <row r="281" spans="1:14" ht="12.75" hidden="1">
      <c r="A281" s="166"/>
      <c r="B281" s="244"/>
      <c r="C281" s="166">
        <v>4100</v>
      </c>
      <c r="D281" s="163" t="s">
        <v>166</v>
      </c>
      <c r="E281" s="193">
        <v>13400</v>
      </c>
      <c r="F281" s="193">
        <v>14300</v>
      </c>
      <c r="G281" s="159"/>
      <c r="H281" s="193">
        <v>14300</v>
      </c>
      <c r="I281" s="159"/>
      <c r="J281" s="194">
        <f>H281+I281</f>
        <v>14300</v>
      </c>
      <c r="K281" s="16"/>
      <c r="L281" s="332">
        <f>J281+K281</f>
        <v>14300</v>
      </c>
      <c r="M281" s="332"/>
      <c r="N281" s="332">
        <f>L281+M281</f>
        <v>14300</v>
      </c>
    </row>
    <row r="282" spans="1:14" ht="12.75" hidden="1">
      <c r="A282" s="166"/>
      <c r="B282" s="244"/>
      <c r="C282" s="166">
        <v>4210</v>
      </c>
      <c r="D282" s="163" t="s">
        <v>132</v>
      </c>
      <c r="E282" s="193">
        <v>510</v>
      </c>
      <c r="F282" s="193">
        <v>530</v>
      </c>
      <c r="G282" s="159"/>
      <c r="H282" s="193">
        <v>530</v>
      </c>
      <c r="I282" s="159"/>
      <c r="J282" s="194">
        <f>H282+I282</f>
        <v>530</v>
      </c>
      <c r="K282" s="16"/>
      <c r="L282" s="332">
        <f>J282+K282</f>
        <v>530</v>
      </c>
      <c r="M282" s="332"/>
      <c r="N282" s="332">
        <f>L282+M282</f>
        <v>530</v>
      </c>
    </row>
    <row r="283" spans="1:14" ht="12.75">
      <c r="A283" s="166"/>
      <c r="B283" s="244"/>
      <c r="C283" s="166">
        <v>4300</v>
      </c>
      <c r="D283" s="163" t="s">
        <v>127</v>
      </c>
      <c r="E283" s="193">
        <v>23030</v>
      </c>
      <c r="F283" s="193">
        <v>23720</v>
      </c>
      <c r="G283" s="159"/>
      <c r="H283" s="193">
        <v>23720</v>
      </c>
      <c r="I283" s="159"/>
      <c r="J283" s="194">
        <f>H283+I283</f>
        <v>23720</v>
      </c>
      <c r="K283" s="16"/>
      <c r="L283" s="332">
        <f>J283+K283</f>
        <v>23720</v>
      </c>
      <c r="M283" s="332">
        <v>-600</v>
      </c>
      <c r="N283" s="332">
        <f>L283+M283</f>
        <v>23120</v>
      </c>
    </row>
    <row r="284" spans="1:14" ht="12.75">
      <c r="A284" s="166"/>
      <c r="B284" s="244"/>
      <c r="C284" s="166" t="s">
        <v>357</v>
      </c>
      <c r="D284" s="163" t="s">
        <v>144</v>
      </c>
      <c r="E284" s="193"/>
      <c r="F284" s="193"/>
      <c r="G284" s="159"/>
      <c r="H284" s="193"/>
      <c r="I284" s="159"/>
      <c r="J284" s="194"/>
      <c r="K284" s="16"/>
      <c r="L284" s="332"/>
      <c r="M284" s="332">
        <v>600</v>
      </c>
      <c r="N284" s="332">
        <f>L284+M284</f>
        <v>600</v>
      </c>
    </row>
    <row r="285" spans="1:14" ht="12.75" hidden="1">
      <c r="A285" s="172">
        <v>757</v>
      </c>
      <c r="B285" s="243"/>
      <c r="C285" s="172"/>
      <c r="D285" s="157" t="s">
        <v>167</v>
      </c>
      <c r="E285" s="192">
        <f>SUM(E286)</f>
        <v>75000</v>
      </c>
      <c r="F285" s="192">
        <f>SUM(F286)</f>
        <v>160000</v>
      </c>
      <c r="G285" s="159"/>
      <c r="H285" s="192">
        <f aca="true" t="shared" si="73" ref="H285:N286">SUM(H286)</f>
        <v>160000</v>
      </c>
      <c r="I285" s="192">
        <f t="shared" si="73"/>
        <v>0</v>
      </c>
      <c r="J285" s="192">
        <f t="shared" si="73"/>
        <v>160000</v>
      </c>
      <c r="K285" s="266">
        <f t="shared" si="73"/>
        <v>0</v>
      </c>
      <c r="L285" s="184">
        <f t="shared" si="73"/>
        <v>160000</v>
      </c>
      <c r="M285" s="184">
        <f t="shared" si="73"/>
        <v>0</v>
      </c>
      <c r="N285" s="184">
        <f t="shared" si="73"/>
        <v>160000</v>
      </c>
    </row>
    <row r="286" spans="1:14" ht="24" hidden="1">
      <c r="A286" s="166"/>
      <c r="B286" s="244">
        <v>75702</v>
      </c>
      <c r="C286" s="166"/>
      <c r="D286" s="163" t="s">
        <v>168</v>
      </c>
      <c r="E286" s="195">
        <f>SUM(E287)</f>
        <v>75000</v>
      </c>
      <c r="F286" s="195">
        <f>SUM(F287)</f>
        <v>160000</v>
      </c>
      <c r="G286" s="159"/>
      <c r="H286" s="195">
        <f t="shared" si="73"/>
        <v>160000</v>
      </c>
      <c r="I286" s="195">
        <f t="shared" si="73"/>
        <v>0</v>
      </c>
      <c r="J286" s="195">
        <f t="shared" si="73"/>
        <v>160000</v>
      </c>
      <c r="K286" s="268">
        <f t="shared" si="73"/>
        <v>0</v>
      </c>
      <c r="L286" s="181">
        <f t="shared" si="73"/>
        <v>160000</v>
      </c>
      <c r="M286" s="181">
        <f t="shared" si="73"/>
        <v>0</v>
      </c>
      <c r="N286" s="181">
        <f t="shared" si="73"/>
        <v>160000</v>
      </c>
    </row>
    <row r="287" spans="1:14" ht="36" hidden="1">
      <c r="A287" s="166"/>
      <c r="B287" s="244"/>
      <c r="C287" s="166" t="s">
        <v>169</v>
      </c>
      <c r="D287" s="167" t="s">
        <v>170</v>
      </c>
      <c r="E287" s="195">
        <v>75000</v>
      </c>
      <c r="F287" s="195">
        <v>160000</v>
      </c>
      <c r="G287" s="159"/>
      <c r="H287" s="195">
        <v>160000</v>
      </c>
      <c r="I287" s="159"/>
      <c r="J287" s="194">
        <f>H287+I287</f>
        <v>160000</v>
      </c>
      <c r="K287" s="16"/>
      <c r="L287" s="332">
        <f>J287+K287</f>
        <v>160000</v>
      </c>
      <c r="M287" s="332"/>
      <c r="N287" s="332">
        <f>L287+M287</f>
        <v>160000</v>
      </c>
    </row>
    <row r="288" spans="1:14" ht="12.75" hidden="1">
      <c r="A288" s="172">
        <v>758</v>
      </c>
      <c r="B288" s="243"/>
      <c r="C288" s="172"/>
      <c r="D288" s="157" t="s">
        <v>89</v>
      </c>
      <c r="E288" s="192">
        <v>20000</v>
      </c>
      <c r="F288" s="192">
        <f>SUM(F289)</f>
        <v>160000</v>
      </c>
      <c r="G288" s="159"/>
      <c r="H288" s="192">
        <f aca="true" t="shared" si="74" ref="H288:N289">SUM(H289)</f>
        <v>160000</v>
      </c>
      <c r="I288" s="192">
        <f t="shared" si="74"/>
        <v>0</v>
      </c>
      <c r="J288" s="192">
        <f t="shared" si="74"/>
        <v>160000</v>
      </c>
      <c r="K288" s="266">
        <f t="shared" si="74"/>
        <v>-107570</v>
      </c>
      <c r="L288" s="184">
        <f t="shared" si="74"/>
        <v>52430</v>
      </c>
      <c r="M288" s="184">
        <f t="shared" si="74"/>
        <v>0</v>
      </c>
      <c r="N288" s="184">
        <f t="shared" si="74"/>
        <v>52430</v>
      </c>
    </row>
    <row r="289" spans="1:14" ht="12.75" hidden="1">
      <c r="A289" s="166"/>
      <c r="B289" s="244">
        <v>75818</v>
      </c>
      <c r="C289" s="166"/>
      <c r="D289" s="163" t="s">
        <v>171</v>
      </c>
      <c r="E289" s="193">
        <v>20000</v>
      </c>
      <c r="F289" s="193">
        <f>SUM(F290)</f>
        <v>160000</v>
      </c>
      <c r="G289" s="159"/>
      <c r="H289" s="193">
        <f t="shared" si="74"/>
        <v>160000</v>
      </c>
      <c r="I289" s="193">
        <f t="shared" si="74"/>
        <v>0</v>
      </c>
      <c r="J289" s="193">
        <f t="shared" si="74"/>
        <v>160000</v>
      </c>
      <c r="K289" s="271">
        <f t="shared" si="74"/>
        <v>-107570</v>
      </c>
      <c r="L289" s="181">
        <f t="shared" si="74"/>
        <v>52430</v>
      </c>
      <c r="M289" s="181">
        <f t="shared" si="74"/>
        <v>0</v>
      </c>
      <c r="N289" s="181">
        <f t="shared" si="74"/>
        <v>52430</v>
      </c>
    </row>
    <row r="290" spans="1:14" ht="12.75" hidden="1">
      <c r="A290" s="166"/>
      <c r="B290" s="244"/>
      <c r="C290" s="166">
        <v>4810</v>
      </c>
      <c r="D290" s="163" t="s">
        <v>172</v>
      </c>
      <c r="E290" s="193">
        <v>20000</v>
      </c>
      <c r="F290" s="193">
        <v>160000</v>
      </c>
      <c r="G290" s="159"/>
      <c r="H290" s="193">
        <v>160000</v>
      </c>
      <c r="I290" s="159"/>
      <c r="J290" s="194">
        <f>H290+I290</f>
        <v>160000</v>
      </c>
      <c r="K290" s="16">
        <v>-107570</v>
      </c>
      <c r="L290" s="332">
        <f>J290+K290</f>
        <v>52430</v>
      </c>
      <c r="M290" s="332"/>
      <c r="N290" s="332">
        <f>L290+M290</f>
        <v>52430</v>
      </c>
    </row>
    <row r="291" spans="1:14" ht="12.75" customHeight="1">
      <c r="A291" s="172">
        <v>801</v>
      </c>
      <c r="B291" s="243"/>
      <c r="C291" s="172"/>
      <c r="D291" s="157" t="s">
        <v>98</v>
      </c>
      <c r="E291" s="192">
        <f aca="true" t="shared" si="75" ref="E291:N291">SUM(E292+E314+E330+E347+E350+E352)</f>
        <v>4178749</v>
      </c>
      <c r="F291" s="192">
        <f t="shared" si="75"/>
        <v>4968679</v>
      </c>
      <c r="G291" s="192">
        <f t="shared" si="75"/>
        <v>27130</v>
      </c>
      <c r="H291" s="192">
        <f t="shared" si="75"/>
        <v>4995809</v>
      </c>
      <c r="I291" s="192">
        <f t="shared" si="75"/>
        <v>0</v>
      </c>
      <c r="J291" s="192">
        <f t="shared" si="75"/>
        <v>4995809</v>
      </c>
      <c r="K291" s="266">
        <f t="shared" si="75"/>
        <v>55500</v>
      </c>
      <c r="L291" s="184">
        <f t="shared" si="75"/>
        <v>5051309</v>
      </c>
      <c r="M291" s="184">
        <f t="shared" si="75"/>
        <v>2186</v>
      </c>
      <c r="N291" s="184">
        <f t="shared" si="75"/>
        <v>5053495</v>
      </c>
    </row>
    <row r="292" spans="1:14" ht="15.75" customHeight="1">
      <c r="A292" s="166"/>
      <c r="B292" s="244">
        <v>80101</v>
      </c>
      <c r="C292" s="166"/>
      <c r="D292" s="163" t="s">
        <v>99</v>
      </c>
      <c r="E292" s="193">
        <f aca="true" t="shared" si="76" ref="E292:J292">SUM(E293:E312)</f>
        <v>2393436</v>
      </c>
      <c r="F292" s="193">
        <f t="shared" si="76"/>
        <v>3089615</v>
      </c>
      <c r="G292" s="193">
        <f t="shared" si="76"/>
        <v>-52570</v>
      </c>
      <c r="H292" s="193">
        <f t="shared" si="76"/>
        <v>3037045</v>
      </c>
      <c r="I292" s="193">
        <f t="shared" si="76"/>
        <v>0</v>
      </c>
      <c r="J292" s="193">
        <f t="shared" si="76"/>
        <v>3037045</v>
      </c>
      <c r="K292" s="271">
        <f>SUM(K293:K313)</f>
        <v>55500</v>
      </c>
      <c r="L292" s="181">
        <f>SUM(L293:L313)</f>
        <v>3092545</v>
      </c>
      <c r="M292" s="181">
        <f>SUM(M293:M313)</f>
        <v>-5314</v>
      </c>
      <c r="N292" s="181">
        <f>SUM(N293:N313)</f>
        <v>3087231</v>
      </c>
    </row>
    <row r="293" spans="1:14" ht="36" hidden="1">
      <c r="A293" s="166"/>
      <c r="B293" s="244"/>
      <c r="C293" s="166">
        <v>2820</v>
      </c>
      <c r="D293" s="163" t="s">
        <v>137</v>
      </c>
      <c r="E293" s="195">
        <v>458166</v>
      </c>
      <c r="F293" s="195">
        <v>460000</v>
      </c>
      <c r="G293" s="159"/>
      <c r="H293" s="194">
        <f>SUM(F293+G293)</f>
        <v>460000</v>
      </c>
      <c r="I293" s="159"/>
      <c r="J293" s="194">
        <f>H293+I293</f>
        <v>460000</v>
      </c>
      <c r="K293" s="16">
        <v>7500</v>
      </c>
      <c r="L293" s="332">
        <f>J293+K293</f>
        <v>467500</v>
      </c>
      <c r="M293" s="332">
        <v>0</v>
      </c>
      <c r="N293" s="332">
        <f>L293+M293</f>
        <v>467500</v>
      </c>
    </row>
    <row r="294" spans="1:14" ht="13.5" customHeight="1" hidden="1">
      <c r="A294" s="166"/>
      <c r="B294" s="244"/>
      <c r="C294" s="166">
        <v>3020</v>
      </c>
      <c r="D294" s="163" t="s">
        <v>153</v>
      </c>
      <c r="E294" s="193">
        <v>105649</v>
      </c>
      <c r="F294" s="203">
        <v>114292</v>
      </c>
      <c r="G294" s="159"/>
      <c r="H294" s="194">
        <f aca="true" t="shared" si="77" ref="H294:H312">SUM(F294+G294)</f>
        <v>114292</v>
      </c>
      <c r="I294" s="159"/>
      <c r="J294" s="194">
        <f aca="true" t="shared" si="78" ref="J294:J312">H294+I294</f>
        <v>114292</v>
      </c>
      <c r="K294" s="16"/>
      <c r="L294" s="332">
        <f aca="true" t="shared" si="79" ref="L294:L312">J294+K294</f>
        <v>114292</v>
      </c>
      <c r="M294" s="332"/>
      <c r="N294" s="332">
        <f aca="true" t="shared" si="80" ref="N294:N313">L294+M294</f>
        <v>114292</v>
      </c>
    </row>
    <row r="295" spans="1:14" ht="12.75" hidden="1">
      <c r="A295" s="166"/>
      <c r="B295" s="244"/>
      <c r="C295" s="166">
        <v>4010</v>
      </c>
      <c r="D295" s="163" t="s">
        <v>147</v>
      </c>
      <c r="E295" s="193">
        <v>1126688</v>
      </c>
      <c r="F295" s="203">
        <v>1199191</v>
      </c>
      <c r="G295" s="159"/>
      <c r="H295" s="194">
        <f t="shared" si="77"/>
        <v>1199191</v>
      </c>
      <c r="I295" s="159"/>
      <c r="J295" s="194">
        <f t="shared" si="78"/>
        <v>1199191</v>
      </c>
      <c r="K295" s="16"/>
      <c r="L295" s="332">
        <f t="shared" si="79"/>
        <v>1199191</v>
      </c>
      <c r="M295" s="332"/>
      <c r="N295" s="332">
        <f t="shared" si="80"/>
        <v>1199191</v>
      </c>
    </row>
    <row r="296" spans="1:14" ht="12.75">
      <c r="A296" s="166"/>
      <c r="B296" s="244"/>
      <c r="C296" s="166" t="s">
        <v>333</v>
      </c>
      <c r="D296" s="163" t="s">
        <v>335</v>
      </c>
      <c r="E296" s="193"/>
      <c r="F296" s="203"/>
      <c r="G296" s="159"/>
      <c r="H296" s="194"/>
      <c r="I296" s="159"/>
      <c r="J296" s="194"/>
      <c r="K296" s="16"/>
      <c r="L296" s="332"/>
      <c r="M296" s="332">
        <v>2186</v>
      </c>
      <c r="N296" s="332">
        <f>M296</f>
        <v>2186</v>
      </c>
    </row>
    <row r="297" spans="1:14" ht="12.75">
      <c r="A297" s="166"/>
      <c r="B297" s="244"/>
      <c r="C297" s="166">
        <v>4040</v>
      </c>
      <c r="D297" s="163" t="s">
        <v>148</v>
      </c>
      <c r="E297" s="193">
        <v>88117</v>
      </c>
      <c r="F297" s="203">
        <v>95769</v>
      </c>
      <c r="G297" s="159"/>
      <c r="H297" s="194">
        <f t="shared" si="77"/>
        <v>95769</v>
      </c>
      <c r="I297" s="159"/>
      <c r="J297" s="194">
        <f t="shared" si="78"/>
        <v>95769</v>
      </c>
      <c r="K297" s="16"/>
      <c r="L297" s="332">
        <f t="shared" si="79"/>
        <v>95769</v>
      </c>
      <c r="M297" s="332">
        <v>200</v>
      </c>
      <c r="N297" s="332">
        <f t="shared" si="80"/>
        <v>95969</v>
      </c>
    </row>
    <row r="298" spans="1:14" ht="12.75" hidden="1">
      <c r="A298" s="166"/>
      <c r="B298" s="244"/>
      <c r="C298" s="166">
        <v>4110</v>
      </c>
      <c r="D298" s="163" t="s">
        <v>142</v>
      </c>
      <c r="E298" s="193">
        <v>236120</v>
      </c>
      <c r="F298" s="203">
        <v>252245</v>
      </c>
      <c r="G298" s="159"/>
      <c r="H298" s="194">
        <f t="shared" si="77"/>
        <v>252245</v>
      </c>
      <c r="I298" s="159"/>
      <c r="J298" s="194">
        <f t="shared" si="78"/>
        <v>252245</v>
      </c>
      <c r="K298" s="16"/>
      <c r="L298" s="332">
        <f t="shared" si="79"/>
        <v>252245</v>
      </c>
      <c r="M298" s="332"/>
      <c r="N298" s="332">
        <f t="shared" si="80"/>
        <v>252245</v>
      </c>
    </row>
    <row r="299" spans="1:14" ht="12.75" hidden="1">
      <c r="A299" s="166"/>
      <c r="B299" s="244"/>
      <c r="C299" s="166">
        <v>4120</v>
      </c>
      <c r="D299" s="163" t="s">
        <v>143</v>
      </c>
      <c r="E299" s="193">
        <v>32150</v>
      </c>
      <c r="F299" s="203">
        <v>34353</v>
      </c>
      <c r="G299" s="159"/>
      <c r="H299" s="194">
        <f t="shared" si="77"/>
        <v>34353</v>
      </c>
      <c r="I299" s="159"/>
      <c r="J299" s="194">
        <f t="shared" si="78"/>
        <v>34353</v>
      </c>
      <c r="K299" s="16"/>
      <c r="L299" s="332">
        <f t="shared" si="79"/>
        <v>34353</v>
      </c>
      <c r="M299" s="332"/>
      <c r="N299" s="332">
        <f t="shared" si="80"/>
        <v>34353</v>
      </c>
    </row>
    <row r="300" spans="1:14" ht="12.75" hidden="1">
      <c r="A300" s="166"/>
      <c r="B300" s="244"/>
      <c r="C300" s="166" t="s">
        <v>173</v>
      </c>
      <c r="D300" s="163" t="s">
        <v>174</v>
      </c>
      <c r="E300" s="193">
        <v>9700</v>
      </c>
      <c r="F300" s="203">
        <v>10000</v>
      </c>
      <c r="G300" s="159"/>
      <c r="H300" s="194">
        <f t="shared" si="77"/>
        <v>10000</v>
      </c>
      <c r="I300" s="159"/>
      <c r="J300" s="194">
        <f t="shared" si="78"/>
        <v>10000</v>
      </c>
      <c r="K300" s="16"/>
      <c r="L300" s="332">
        <f t="shared" si="79"/>
        <v>10000</v>
      </c>
      <c r="M300" s="332"/>
      <c r="N300" s="332">
        <f t="shared" si="80"/>
        <v>10000</v>
      </c>
    </row>
    <row r="301" spans="1:14" ht="24" hidden="1">
      <c r="A301" s="166"/>
      <c r="B301" s="244"/>
      <c r="C301" s="166">
        <v>4140</v>
      </c>
      <c r="D301" s="163" t="s">
        <v>175</v>
      </c>
      <c r="E301" s="193">
        <v>6632</v>
      </c>
      <c r="F301" s="203">
        <v>7011</v>
      </c>
      <c r="G301" s="159"/>
      <c r="H301" s="194">
        <f t="shared" si="77"/>
        <v>7011</v>
      </c>
      <c r="I301" s="159"/>
      <c r="J301" s="194">
        <f t="shared" si="78"/>
        <v>7011</v>
      </c>
      <c r="K301" s="16"/>
      <c r="L301" s="332">
        <f t="shared" si="79"/>
        <v>7011</v>
      </c>
      <c r="M301" s="332"/>
      <c r="N301" s="332">
        <f t="shared" si="80"/>
        <v>7011</v>
      </c>
    </row>
    <row r="302" spans="1:14" ht="12.75">
      <c r="A302" s="166"/>
      <c r="B302" s="244"/>
      <c r="C302" s="166">
        <v>4210</v>
      </c>
      <c r="D302" s="163" t="s">
        <v>132</v>
      </c>
      <c r="E302" s="193">
        <v>32947</v>
      </c>
      <c r="F302" s="203">
        <v>28476</v>
      </c>
      <c r="G302" s="159">
        <v>30000</v>
      </c>
      <c r="H302" s="194">
        <f t="shared" si="77"/>
        <v>58476</v>
      </c>
      <c r="I302" s="159"/>
      <c r="J302" s="194">
        <f t="shared" si="78"/>
        <v>58476</v>
      </c>
      <c r="K302" s="16">
        <v>8000</v>
      </c>
      <c r="L302" s="332">
        <f t="shared" si="79"/>
        <v>66476</v>
      </c>
      <c r="M302" s="332">
        <v>23350</v>
      </c>
      <c r="N302" s="332">
        <f t="shared" si="80"/>
        <v>89826</v>
      </c>
    </row>
    <row r="303" spans="1:14" ht="24">
      <c r="A303" s="166"/>
      <c r="B303" s="244"/>
      <c r="C303" s="166">
        <v>4240</v>
      </c>
      <c r="D303" s="167" t="s">
        <v>176</v>
      </c>
      <c r="E303" s="198">
        <v>7314</v>
      </c>
      <c r="F303" s="204">
        <v>7534</v>
      </c>
      <c r="G303" s="159"/>
      <c r="H303" s="194">
        <f t="shared" si="77"/>
        <v>7534</v>
      </c>
      <c r="I303" s="159"/>
      <c r="J303" s="194">
        <f t="shared" si="78"/>
        <v>7534</v>
      </c>
      <c r="K303" s="16"/>
      <c r="L303" s="332">
        <f t="shared" si="79"/>
        <v>7534</v>
      </c>
      <c r="M303" s="332">
        <v>2000</v>
      </c>
      <c r="N303" s="332">
        <f t="shared" si="80"/>
        <v>9534</v>
      </c>
    </row>
    <row r="304" spans="1:14" ht="12.75" hidden="1">
      <c r="A304" s="166"/>
      <c r="B304" s="244"/>
      <c r="C304" s="166">
        <v>4260</v>
      </c>
      <c r="D304" s="163" t="s">
        <v>154</v>
      </c>
      <c r="E304" s="193">
        <v>75717</v>
      </c>
      <c r="F304" s="203">
        <v>77988</v>
      </c>
      <c r="G304" s="159"/>
      <c r="H304" s="194">
        <f t="shared" si="77"/>
        <v>77988</v>
      </c>
      <c r="I304" s="159"/>
      <c r="J304" s="194">
        <f t="shared" si="78"/>
        <v>77988</v>
      </c>
      <c r="K304" s="16"/>
      <c r="L304" s="332">
        <f t="shared" si="79"/>
        <v>77988</v>
      </c>
      <c r="M304" s="332"/>
      <c r="N304" s="332">
        <f t="shared" si="80"/>
        <v>77988</v>
      </c>
    </row>
    <row r="305" spans="1:14" ht="12.75">
      <c r="A305" s="166"/>
      <c r="B305" s="244"/>
      <c r="C305" s="166">
        <v>4270</v>
      </c>
      <c r="D305" s="163" t="s">
        <v>133</v>
      </c>
      <c r="E305" s="193">
        <v>105131</v>
      </c>
      <c r="F305" s="203">
        <v>690103</v>
      </c>
      <c r="G305" s="159">
        <v>-114570</v>
      </c>
      <c r="H305" s="194">
        <f t="shared" si="77"/>
        <v>575533</v>
      </c>
      <c r="I305" s="159"/>
      <c r="J305" s="194">
        <f t="shared" si="78"/>
        <v>575533</v>
      </c>
      <c r="K305" s="16">
        <v>-50000</v>
      </c>
      <c r="L305" s="332">
        <f t="shared" si="79"/>
        <v>525533</v>
      </c>
      <c r="M305" s="332">
        <v>-33600</v>
      </c>
      <c r="N305" s="332">
        <f t="shared" si="80"/>
        <v>491933</v>
      </c>
    </row>
    <row r="306" spans="1:14" ht="24" hidden="1">
      <c r="A306" s="166"/>
      <c r="B306" s="244"/>
      <c r="C306" s="166" t="s">
        <v>271</v>
      </c>
      <c r="D306" s="163" t="s">
        <v>272</v>
      </c>
      <c r="E306" s="193"/>
      <c r="F306" s="203"/>
      <c r="G306" s="159">
        <v>32000</v>
      </c>
      <c r="H306" s="194">
        <f t="shared" si="77"/>
        <v>32000</v>
      </c>
      <c r="I306" s="159"/>
      <c r="J306" s="194">
        <f t="shared" si="78"/>
        <v>32000</v>
      </c>
      <c r="K306" s="16"/>
      <c r="L306" s="332">
        <f t="shared" si="79"/>
        <v>32000</v>
      </c>
      <c r="M306" s="332"/>
      <c r="N306" s="332">
        <f t="shared" si="80"/>
        <v>32000</v>
      </c>
    </row>
    <row r="307" spans="1:14" ht="12.75">
      <c r="A307" s="166"/>
      <c r="B307" s="244"/>
      <c r="C307" s="166">
        <v>4280</v>
      </c>
      <c r="D307" s="163" t="s">
        <v>177</v>
      </c>
      <c r="E307" s="193">
        <v>2840</v>
      </c>
      <c r="F307" s="203">
        <v>2924</v>
      </c>
      <c r="G307" s="159"/>
      <c r="H307" s="194">
        <f t="shared" si="77"/>
        <v>2924</v>
      </c>
      <c r="I307" s="159"/>
      <c r="J307" s="194">
        <f t="shared" si="78"/>
        <v>2924</v>
      </c>
      <c r="K307" s="16"/>
      <c r="L307" s="332">
        <f t="shared" si="79"/>
        <v>2924</v>
      </c>
      <c r="M307" s="332">
        <v>400</v>
      </c>
      <c r="N307" s="332">
        <f t="shared" si="80"/>
        <v>3324</v>
      </c>
    </row>
    <row r="308" spans="1:14" ht="12.75" hidden="1">
      <c r="A308" s="166"/>
      <c r="B308" s="244"/>
      <c r="C308" s="166">
        <v>4300</v>
      </c>
      <c r="D308" s="163" t="s">
        <v>127</v>
      </c>
      <c r="E308" s="193">
        <v>28951</v>
      </c>
      <c r="F308" s="203">
        <v>29810</v>
      </c>
      <c r="G308" s="159"/>
      <c r="H308" s="194">
        <f t="shared" si="77"/>
        <v>29810</v>
      </c>
      <c r="I308" s="159">
        <v>-2990</v>
      </c>
      <c r="J308" s="194">
        <f t="shared" si="78"/>
        <v>26820</v>
      </c>
      <c r="K308" s="16"/>
      <c r="L308" s="332">
        <f t="shared" si="79"/>
        <v>26820</v>
      </c>
      <c r="M308" s="332"/>
      <c r="N308" s="332">
        <f t="shared" si="80"/>
        <v>26820</v>
      </c>
    </row>
    <row r="309" spans="1:14" ht="12.75" hidden="1">
      <c r="A309" s="166"/>
      <c r="B309" s="244"/>
      <c r="C309" s="166" t="s">
        <v>311</v>
      </c>
      <c r="D309" s="163" t="s">
        <v>312</v>
      </c>
      <c r="E309" s="193"/>
      <c r="F309" s="203"/>
      <c r="G309" s="159"/>
      <c r="H309" s="194"/>
      <c r="I309" s="159">
        <v>2990</v>
      </c>
      <c r="J309" s="194">
        <f t="shared" si="78"/>
        <v>2990</v>
      </c>
      <c r="K309" s="16"/>
      <c r="L309" s="332">
        <f t="shared" si="79"/>
        <v>2990</v>
      </c>
      <c r="M309" s="332"/>
      <c r="N309" s="332">
        <f t="shared" si="80"/>
        <v>2990</v>
      </c>
    </row>
    <row r="310" spans="1:14" ht="12.75" hidden="1">
      <c r="A310" s="166"/>
      <c r="B310" s="244"/>
      <c r="C310" s="166">
        <v>4410</v>
      </c>
      <c r="D310" s="163" t="s">
        <v>149</v>
      </c>
      <c r="E310" s="193">
        <v>3625</v>
      </c>
      <c r="F310" s="203">
        <v>3734</v>
      </c>
      <c r="G310" s="159"/>
      <c r="H310" s="194">
        <f t="shared" si="77"/>
        <v>3734</v>
      </c>
      <c r="I310" s="159"/>
      <c r="J310" s="194">
        <f t="shared" si="78"/>
        <v>3734</v>
      </c>
      <c r="K310" s="16"/>
      <c r="L310" s="332">
        <f t="shared" si="79"/>
        <v>3734</v>
      </c>
      <c r="M310" s="332"/>
      <c r="N310" s="332">
        <f t="shared" si="80"/>
        <v>3734</v>
      </c>
    </row>
    <row r="311" spans="1:14" ht="12.75">
      <c r="A311" s="166"/>
      <c r="B311" s="244"/>
      <c r="C311" s="166">
        <v>4430</v>
      </c>
      <c r="D311" s="163" t="s">
        <v>144</v>
      </c>
      <c r="E311" s="193">
        <v>3246</v>
      </c>
      <c r="F311" s="203">
        <v>3343</v>
      </c>
      <c r="G311" s="159"/>
      <c r="H311" s="194">
        <f t="shared" si="77"/>
        <v>3343</v>
      </c>
      <c r="I311" s="159"/>
      <c r="J311" s="194">
        <f t="shared" si="78"/>
        <v>3343</v>
      </c>
      <c r="K311" s="16"/>
      <c r="L311" s="332">
        <f t="shared" si="79"/>
        <v>3343</v>
      </c>
      <c r="M311" s="332">
        <v>150</v>
      </c>
      <c r="N311" s="332">
        <f t="shared" si="80"/>
        <v>3493</v>
      </c>
    </row>
    <row r="312" spans="1:14" ht="24" hidden="1">
      <c r="A312" s="166"/>
      <c r="B312" s="244"/>
      <c r="C312" s="166">
        <v>4440</v>
      </c>
      <c r="D312" s="167" t="s">
        <v>150</v>
      </c>
      <c r="E312" s="198">
        <v>70443</v>
      </c>
      <c r="F312" s="205">
        <v>72842</v>
      </c>
      <c r="G312" s="159"/>
      <c r="H312" s="194">
        <f t="shared" si="77"/>
        <v>72842</v>
      </c>
      <c r="I312" s="159"/>
      <c r="J312" s="194">
        <f t="shared" si="78"/>
        <v>72842</v>
      </c>
      <c r="K312" s="16"/>
      <c r="L312" s="332">
        <f t="shared" si="79"/>
        <v>72842</v>
      </c>
      <c r="M312" s="332"/>
      <c r="N312" s="332">
        <f t="shared" si="80"/>
        <v>72842</v>
      </c>
    </row>
    <row r="313" spans="1:14" ht="12.75" hidden="1">
      <c r="A313" s="166"/>
      <c r="B313" s="244"/>
      <c r="C313" s="166" t="s">
        <v>178</v>
      </c>
      <c r="D313" s="167" t="s">
        <v>348</v>
      </c>
      <c r="E313" s="198"/>
      <c r="F313" s="205"/>
      <c r="G313" s="159"/>
      <c r="H313" s="194"/>
      <c r="I313" s="159"/>
      <c r="J313" s="194"/>
      <c r="K313" s="16">
        <v>90000</v>
      </c>
      <c r="L313" s="332">
        <v>90000</v>
      </c>
      <c r="M313" s="332"/>
      <c r="N313" s="332">
        <f t="shared" si="80"/>
        <v>90000</v>
      </c>
    </row>
    <row r="314" spans="1:14" ht="12.75" hidden="1">
      <c r="A314" s="166"/>
      <c r="B314" s="244" t="s">
        <v>179</v>
      </c>
      <c r="C314" s="166"/>
      <c r="D314" s="163" t="s">
        <v>101</v>
      </c>
      <c r="E314" s="193">
        <f aca="true" t="shared" si="81" ref="E314:N314">SUM(E315:E329)</f>
        <v>615347</v>
      </c>
      <c r="F314" s="193">
        <f t="shared" si="81"/>
        <v>619918</v>
      </c>
      <c r="G314" s="193">
        <f t="shared" si="81"/>
        <v>0</v>
      </c>
      <c r="H314" s="193">
        <f t="shared" si="81"/>
        <v>619918</v>
      </c>
      <c r="I314" s="193">
        <f t="shared" si="81"/>
        <v>0</v>
      </c>
      <c r="J314" s="193">
        <f t="shared" si="81"/>
        <v>619918</v>
      </c>
      <c r="K314" s="271">
        <f t="shared" si="81"/>
        <v>0</v>
      </c>
      <c r="L314" s="181">
        <f t="shared" si="81"/>
        <v>619918</v>
      </c>
      <c r="M314" s="181">
        <f t="shared" si="81"/>
        <v>0</v>
      </c>
      <c r="N314" s="181">
        <f t="shared" si="81"/>
        <v>619918</v>
      </c>
    </row>
    <row r="315" spans="1:14" ht="24" hidden="1">
      <c r="A315" s="166"/>
      <c r="B315" s="244"/>
      <c r="C315" s="166">
        <v>3020</v>
      </c>
      <c r="D315" s="163" t="s">
        <v>153</v>
      </c>
      <c r="E315" s="193">
        <v>31520</v>
      </c>
      <c r="F315" s="193">
        <v>32342</v>
      </c>
      <c r="G315" s="193">
        <v>0</v>
      </c>
      <c r="H315" s="194">
        <f>SUM(F315+G315)</f>
        <v>32342</v>
      </c>
      <c r="I315" s="159"/>
      <c r="J315" s="194">
        <f>H315+I315</f>
        <v>32342</v>
      </c>
      <c r="K315" s="16"/>
      <c r="L315" s="332">
        <f>J315+K315</f>
        <v>32342</v>
      </c>
      <c r="M315" s="332"/>
      <c r="N315" s="332">
        <f>L315+M315</f>
        <v>32342</v>
      </c>
    </row>
    <row r="316" spans="1:14" ht="12.75" hidden="1">
      <c r="A316" s="166"/>
      <c r="B316" s="244"/>
      <c r="C316" s="166">
        <v>4010</v>
      </c>
      <c r="D316" s="163" t="s">
        <v>147</v>
      </c>
      <c r="E316" s="193">
        <v>338314</v>
      </c>
      <c r="F316" s="193">
        <v>337780</v>
      </c>
      <c r="G316" s="159">
        <v>0</v>
      </c>
      <c r="H316" s="194">
        <f aca="true" t="shared" si="82" ref="H316:H329">SUM(F316+G316)</f>
        <v>337780</v>
      </c>
      <c r="I316" s="159"/>
      <c r="J316" s="194">
        <f aca="true" t="shared" si="83" ref="J316:J329">H316+I316</f>
        <v>337780</v>
      </c>
      <c r="K316" s="16"/>
      <c r="L316" s="332">
        <f aca="true" t="shared" si="84" ref="L316:L329">J316+K316</f>
        <v>337780</v>
      </c>
      <c r="M316" s="332"/>
      <c r="N316" s="332">
        <f aca="true" t="shared" si="85" ref="N316:N329">L316+M316</f>
        <v>337780</v>
      </c>
    </row>
    <row r="317" spans="1:14" ht="12.75" hidden="1">
      <c r="A317" s="166"/>
      <c r="B317" s="244"/>
      <c r="C317" s="166">
        <v>4040</v>
      </c>
      <c r="D317" s="163" t="s">
        <v>148</v>
      </c>
      <c r="E317" s="193">
        <v>26098</v>
      </c>
      <c r="F317" s="193">
        <v>28756</v>
      </c>
      <c r="G317" s="159">
        <v>0</v>
      </c>
      <c r="H317" s="194">
        <f t="shared" si="82"/>
        <v>28756</v>
      </c>
      <c r="I317" s="159"/>
      <c r="J317" s="194">
        <f t="shared" si="83"/>
        <v>28756</v>
      </c>
      <c r="K317" s="16"/>
      <c r="L317" s="332">
        <f t="shared" si="84"/>
        <v>28756</v>
      </c>
      <c r="M317" s="332"/>
      <c r="N317" s="332">
        <f t="shared" si="85"/>
        <v>28756</v>
      </c>
    </row>
    <row r="318" spans="1:14" ht="12.75" hidden="1">
      <c r="A318" s="166"/>
      <c r="B318" s="244"/>
      <c r="C318" s="166">
        <v>4110</v>
      </c>
      <c r="D318" s="163" t="s">
        <v>142</v>
      </c>
      <c r="E318" s="193">
        <v>70994</v>
      </c>
      <c r="F318" s="193">
        <v>71354</v>
      </c>
      <c r="G318" s="159">
        <v>0</v>
      </c>
      <c r="H318" s="194">
        <f t="shared" si="82"/>
        <v>71354</v>
      </c>
      <c r="I318" s="159"/>
      <c r="J318" s="194">
        <f t="shared" si="83"/>
        <v>71354</v>
      </c>
      <c r="K318" s="16"/>
      <c r="L318" s="332">
        <f t="shared" si="84"/>
        <v>71354</v>
      </c>
      <c r="M318" s="332"/>
      <c r="N318" s="332">
        <f t="shared" si="85"/>
        <v>71354</v>
      </c>
    </row>
    <row r="319" spans="1:14" ht="12.75" hidden="1">
      <c r="A319" s="166"/>
      <c r="B319" s="244"/>
      <c r="C319" s="166">
        <v>4120</v>
      </c>
      <c r="D319" s="163" t="s">
        <v>143</v>
      </c>
      <c r="E319" s="193">
        <v>9668</v>
      </c>
      <c r="F319" s="193">
        <v>9717</v>
      </c>
      <c r="G319" s="159">
        <v>0</v>
      </c>
      <c r="H319" s="194">
        <f t="shared" si="82"/>
        <v>9717</v>
      </c>
      <c r="I319" s="159"/>
      <c r="J319" s="194">
        <f t="shared" si="83"/>
        <v>9717</v>
      </c>
      <c r="K319" s="16"/>
      <c r="L319" s="332">
        <f t="shared" si="84"/>
        <v>9717</v>
      </c>
      <c r="M319" s="332"/>
      <c r="N319" s="332">
        <f t="shared" si="85"/>
        <v>9717</v>
      </c>
    </row>
    <row r="320" spans="1:14" ht="12.75" hidden="1">
      <c r="A320" s="166"/>
      <c r="B320" s="244"/>
      <c r="C320" s="166" t="s">
        <v>173</v>
      </c>
      <c r="D320" s="163" t="s">
        <v>174</v>
      </c>
      <c r="E320" s="193">
        <v>8700</v>
      </c>
      <c r="F320" s="193">
        <v>9000</v>
      </c>
      <c r="G320" s="159">
        <v>0</v>
      </c>
      <c r="H320" s="194">
        <f t="shared" si="82"/>
        <v>9000</v>
      </c>
      <c r="I320" s="159"/>
      <c r="J320" s="194">
        <f t="shared" si="83"/>
        <v>9000</v>
      </c>
      <c r="K320" s="16"/>
      <c r="L320" s="332">
        <f t="shared" si="84"/>
        <v>9000</v>
      </c>
      <c r="M320" s="332"/>
      <c r="N320" s="332">
        <f t="shared" si="85"/>
        <v>9000</v>
      </c>
    </row>
    <row r="321" spans="1:14" ht="12.75" hidden="1">
      <c r="A321" s="166"/>
      <c r="B321" s="244"/>
      <c r="C321" s="166">
        <v>4210</v>
      </c>
      <c r="D321" s="163" t="s">
        <v>132</v>
      </c>
      <c r="E321" s="193">
        <v>24100</v>
      </c>
      <c r="F321" s="193">
        <v>12463</v>
      </c>
      <c r="G321" s="159">
        <v>0</v>
      </c>
      <c r="H321" s="194">
        <f t="shared" si="82"/>
        <v>12463</v>
      </c>
      <c r="I321" s="159"/>
      <c r="J321" s="194">
        <f t="shared" si="83"/>
        <v>12463</v>
      </c>
      <c r="K321" s="16"/>
      <c r="L321" s="332">
        <f t="shared" si="84"/>
        <v>12463</v>
      </c>
      <c r="M321" s="332"/>
      <c r="N321" s="332">
        <f t="shared" si="85"/>
        <v>12463</v>
      </c>
    </row>
    <row r="322" spans="1:14" ht="12.75" hidden="1">
      <c r="A322" s="166"/>
      <c r="B322" s="244"/>
      <c r="C322" s="166" t="s">
        <v>180</v>
      </c>
      <c r="D322" s="163" t="s">
        <v>181</v>
      </c>
      <c r="E322" s="193">
        <v>35258</v>
      </c>
      <c r="F322" s="193">
        <v>59740</v>
      </c>
      <c r="G322" s="159">
        <v>0</v>
      </c>
      <c r="H322" s="194">
        <f t="shared" si="82"/>
        <v>59740</v>
      </c>
      <c r="I322" s="159"/>
      <c r="J322" s="194">
        <f t="shared" si="83"/>
        <v>59740</v>
      </c>
      <c r="K322" s="16"/>
      <c r="L322" s="332">
        <f t="shared" si="84"/>
        <v>59740</v>
      </c>
      <c r="M322" s="332"/>
      <c r="N322" s="332">
        <f t="shared" si="85"/>
        <v>59740</v>
      </c>
    </row>
    <row r="323" spans="1:14" ht="12.75" hidden="1">
      <c r="A323" s="166"/>
      <c r="B323" s="244"/>
      <c r="C323" s="166">
        <v>4260</v>
      </c>
      <c r="D323" s="163" t="s">
        <v>154</v>
      </c>
      <c r="E323" s="193">
        <v>17840</v>
      </c>
      <c r="F323" s="193">
        <v>18730</v>
      </c>
      <c r="G323" s="159">
        <v>0</v>
      </c>
      <c r="H323" s="194">
        <f t="shared" si="82"/>
        <v>18730</v>
      </c>
      <c r="I323" s="159"/>
      <c r="J323" s="194">
        <f t="shared" si="83"/>
        <v>18730</v>
      </c>
      <c r="K323" s="16"/>
      <c r="L323" s="332">
        <f t="shared" si="84"/>
        <v>18730</v>
      </c>
      <c r="M323" s="332"/>
      <c r="N323" s="332">
        <f t="shared" si="85"/>
        <v>18730</v>
      </c>
    </row>
    <row r="324" spans="1:14" ht="12.75" hidden="1">
      <c r="A324" s="166"/>
      <c r="B324" s="244"/>
      <c r="C324" s="166">
        <v>4270</v>
      </c>
      <c r="D324" s="163" t="s">
        <v>133</v>
      </c>
      <c r="E324" s="193">
        <v>13600</v>
      </c>
      <c r="F324" s="193">
        <v>6283</v>
      </c>
      <c r="G324" s="159">
        <v>0</v>
      </c>
      <c r="H324" s="194">
        <f t="shared" si="82"/>
        <v>6283</v>
      </c>
      <c r="I324" s="159"/>
      <c r="J324" s="194">
        <f t="shared" si="83"/>
        <v>6283</v>
      </c>
      <c r="K324" s="16"/>
      <c r="L324" s="332">
        <f t="shared" si="84"/>
        <v>6283</v>
      </c>
      <c r="M324" s="332"/>
      <c r="N324" s="332">
        <f t="shared" si="85"/>
        <v>6283</v>
      </c>
    </row>
    <row r="325" spans="1:14" ht="12.75" hidden="1">
      <c r="A325" s="166"/>
      <c r="B325" s="244"/>
      <c r="C325" s="166">
        <v>4280</v>
      </c>
      <c r="D325" s="163" t="s">
        <v>177</v>
      </c>
      <c r="E325" s="193">
        <v>1094</v>
      </c>
      <c r="F325" s="193">
        <v>1127</v>
      </c>
      <c r="G325" s="159">
        <v>0</v>
      </c>
      <c r="H325" s="194">
        <f t="shared" si="82"/>
        <v>1127</v>
      </c>
      <c r="I325" s="159"/>
      <c r="J325" s="194">
        <f t="shared" si="83"/>
        <v>1127</v>
      </c>
      <c r="K325" s="16"/>
      <c r="L325" s="332">
        <f t="shared" si="84"/>
        <v>1127</v>
      </c>
      <c r="M325" s="332"/>
      <c r="N325" s="332">
        <f t="shared" si="85"/>
        <v>1127</v>
      </c>
    </row>
    <row r="326" spans="1:14" ht="12.75" hidden="1">
      <c r="A326" s="166"/>
      <c r="B326" s="244"/>
      <c r="C326" s="166">
        <v>4300</v>
      </c>
      <c r="D326" s="163" t="s">
        <v>127</v>
      </c>
      <c r="E326" s="193">
        <v>16200</v>
      </c>
      <c r="F326" s="193">
        <v>9850</v>
      </c>
      <c r="G326" s="159">
        <v>0</v>
      </c>
      <c r="H326" s="194">
        <f t="shared" si="82"/>
        <v>9850</v>
      </c>
      <c r="I326" s="159"/>
      <c r="J326" s="194">
        <f t="shared" si="83"/>
        <v>9850</v>
      </c>
      <c r="K326" s="16"/>
      <c r="L326" s="332">
        <f t="shared" si="84"/>
        <v>9850</v>
      </c>
      <c r="M326" s="332"/>
      <c r="N326" s="332">
        <f t="shared" si="85"/>
        <v>9850</v>
      </c>
    </row>
    <row r="327" spans="1:14" ht="12.75" hidden="1">
      <c r="A327" s="166"/>
      <c r="B327" s="244"/>
      <c r="C327" s="166">
        <v>4410</v>
      </c>
      <c r="D327" s="163" t="s">
        <v>149</v>
      </c>
      <c r="E327" s="193">
        <v>760</v>
      </c>
      <c r="F327" s="193">
        <v>783</v>
      </c>
      <c r="G327" s="159">
        <v>0</v>
      </c>
      <c r="H327" s="194">
        <f t="shared" si="82"/>
        <v>783</v>
      </c>
      <c r="I327" s="159"/>
      <c r="J327" s="194">
        <f t="shared" si="83"/>
        <v>783</v>
      </c>
      <c r="K327" s="16"/>
      <c r="L327" s="332">
        <f t="shared" si="84"/>
        <v>783</v>
      </c>
      <c r="M327" s="332"/>
      <c r="N327" s="332">
        <f t="shared" si="85"/>
        <v>783</v>
      </c>
    </row>
    <row r="328" spans="1:14" ht="12.75" hidden="1">
      <c r="A328" s="166"/>
      <c r="B328" s="244"/>
      <c r="C328" s="166">
        <v>4430</v>
      </c>
      <c r="D328" s="163" t="s">
        <v>144</v>
      </c>
      <c r="E328" s="193">
        <v>931</v>
      </c>
      <c r="F328" s="193">
        <v>959</v>
      </c>
      <c r="G328" s="159">
        <v>0</v>
      </c>
      <c r="H328" s="194">
        <f t="shared" si="82"/>
        <v>959</v>
      </c>
      <c r="I328" s="159"/>
      <c r="J328" s="194">
        <f t="shared" si="83"/>
        <v>959</v>
      </c>
      <c r="K328" s="16"/>
      <c r="L328" s="332">
        <f t="shared" si="84"/>
        <v>959</v>
      </c>
      <c r="M328" s="332"/>
      <c r="N328" s="332">
        <f t="shared" si="85"/>
        <v>959</v>
      </c>
    </row>
    <row r="329" spans="1:14" ht="24" hidden="1">
      <c r="A329" s="166"/>
      <c r="B329" s="244"/>
      <c r="C329" s="166">
        <v>4440</v>
      </c>
      <c r="D329" s="167" t="s">
        <v>150</v>
      </c>
      <c r="E329" s="198">
        <v>20270</v>
      </c>
      <c r="F329" s="198">
        <v>21034</v>
      </c>
      <c r="G329" s="159">
        <v>0</v>
      </c>
      <c r="H329" s="194">
        <f t="shared" si="82"/>
        <v>21034</v>
      </c>
      <c r="I329" s="159"/>
      <c r="J329" s="194">
        <f t="shared" si="83"/>
        <v>21034</v>
      </c>
      <c r="K329" s="16"/>
      <c r="L329" s="332">
        <f t="shared" si="84"/>
        <v>21034</v>
      </c>
      <c r="M329" s="332"/>
      <c r="N329" s="332">
        <f t="shared" si="85"/>
        <v>21034</v>
      </c>
    </row>
    <row r="330" spans="1:14" ht="12.75">
      <c r="A330" s="166"/>
      <c r="B330" s="244">
        <v>80110</v>
      </c>
      <c r="C330" s="166"/>
      <c r="D330" s="163" t="s">
        <v>182</v>
      </c>
      <c r="E330" s="193">
        <f aca="true" t="shared" si="86" ref="E330:N330">SUM(E331:E346)</f>
        <v>861816</v>
      </c>
      <c r="F330" s="193">
        <f t="shared" si="86"/>
        <v>952175</v>
      </c>
      <c r="G330" s="193">
        <f t="shared" si="86"/>
        <v>0</v>
      </c>
      <c r="H330" s="193">
        <f t="shared" si="86"/>
        <v>952175</v>
      </c>
      <c r="I330" s="193">
        <f t="shared" si="86"/>
        <v>0</v>
      </c>
      <c r="J330" s="193">
        <f t="shared" si="86"/>
        <v>952175</v>
      </c>
      <c r="K330" s="271">
        <f t="shared" si="86"/>
        <v>0</v>
      </c>
      <c r="L330" s="181">
        <f t="shared" si="86"/>
        <v>952175</v>
      </c>
      <c r="M330" s="181">
        <f t="shared" si="86"/>
        <v>1000</v>
      </c>
      <c r="N330" s="181">
        <f t="shared" si="86"/>
        <v>953175</v>
      </c>
    </row>
    <row r="331" spans="1:14" ht="13.5" customHeight="1" hidden="1">
      <c r="A331" s="166"/>
      <c r="B331" s="244"/>
      <c r="C331" s="166">
        <v>3020</v>
      </c>
      <c r="D331" s="163" t="s">
        <v>153</v>
      </c>
      <c r="E331" s="195">
        <v>50980</v>
      </c>
      <c r="F331" s="195">
        <v>52089</v>
      </c>
      <c r="G331" s="159">
        <v>0</v>
      </c>
      <c r="H331" s="194">
        <f>SUM(F331+G331)</f>
        <v>52089</v>
      </c>
      <c r="I331" s="159"/>
      <c r="J331" s="194">
        <f>H331+I331</f>
        <v>52089</v>
      </c>
      <c r="K331" s="16"/>
      <c r="L331" s="332">
        <f>J331+K331</f>
        <v>52089</v>
      </c>
      <c r="M331" s="332"/>
      <c r="N331" s="332">
        <f>L331+M331</f>
        <v>52089</v>
      </c>
    </row>
    <row r="332" spans="1:14" ht="12.75" hidden="1">
      <c r="A332" s="166"/>
      <c r="B332" s="244"/>
      <c r="C332" s="166">
        <v>4010</v>
      </c>
      <c r="D332" s="163" t="s">
        <v>147</v>
      </c>
      <c r="E332" s="202">
        <v>518409</v>
      </c>
      <c r="F332" s="202">
        <v>586228</v>
      </c>
      <c r="G332" s="159">
        <v>0</v>
      </c>
      <c r="H332" s="194">
        <f aca="true" t="shared" si="87" ref="H332:H349">SUM(F332+G332)</f>
        <v>586228</v>
      </c>
      <c r="I332" s="159"/>
      <c r="J332" s="194">
        <f aca="true" t="shared" si="88" ref="J332:J346">H332+I332</f>
        <v>586228</v>
      </c>
      <c r="K332" s="16"/>
      <c r="L332" s="332">
        <f aca="true" t="shared" si="89" ref="L332:L346">J332+K332</f>
        <v>586228</v>
      </c>
      <c r="M332" s="332"/>
      <c r="N332" s="332">
        <f aca="true" t="shared" si="90" ref="N332:N346">L332+M332</f>
        <v>586228</v>
      </c>
    </row>
    <row r="333" spans="1:14" ht="12.75" hidden="1">
      <c r="A333" s="166"/>
      <c r="B333" s="244"/>
      <c r="C333" s="166">
        <v>4040</v>
      </c>
      <c r="D333" s="163" t="s">
        <v>148</v>
      </c>
      <c r="E333" s="202">
        <v>42239</v>
      </c>
      <c r="F333" s="202">
        <v>44065</v>
      </c>
      <c r="G333" s="159">
        <v>0</v>
      </c>
      <c r="H333" s="194">
        <f t="shared" si="87"/>
        <v>44065</v>
      </c>
      <c r="I333" s="159"/>
      <c r="J333" s="194">
        <f t="shared" si="88"/>
        <v>44065</v>
      </c>
      <c r="K333" s="16"/>
      <c r="L333" s="332">
        <f t="shared" si="89"/>
        <v>44065</v>
      </c>
      <c r="M333" s="332"/>
      <c r="N333" s="332">
        <f t="shared" si="90"/>
        <v>44065</v>
      </c>
    </row>
    <row r="334" spans="1:14" ht="12.75" hidden="1">
      <c r="A334" s="166"/>
      <c r="B334" s="244"/>
      <c r="C334" s="166">
        <v>4110</v>
      </c>
      <c r="D334" s="163" t="s">
        <v>142</v>
      </c>
      <c r="E334" s="202">
        <v>110460</v>
      </c>
      <c r="F334" s="202">
        <v>122168</v>
      </c>
      <c r="G334" s="159">
        <v>0</v>
      </c>
      <c r="H334" s="194">
        <f t="shared" si="87"/>
        <v>122168</v>
      </c>
      <c r="I334" s="159"/>
      <c r="J334" s="194">
        <f t="shared" si="88"/>
        <v>122168</v>
      </c>
      <c r="K334" s="16"/>
      <c r="L334" s="332">
        <f t="shared" si="89"/>
        <v>122168</v>
      </c>
      <c r="M334" s="332"/>
      <c r="N334" s="332">
        <f t="shared" si="90"/>
        <v>122168</v>
      </c>
    </row>
    <row r="335" spans="1:14" ht="12.75" hidden="1">
      <c r="A335" s="166"/>
      <c r="B335" s="244"/>
      <c r="C335" s="166">
        <v>4120</v>
      </c>
      <c r="D335" s="163" t="s">
        <v>143</v>
      </c>
      <c r="E335" s="202">
        <v>16840</v>
      </c>
      <c r="F335" s="202">
        <v>16637</v>
      </c>
      <c r="G335" s="159">
        <v>0</v>
      </c>
      <c r="H335" s="194">
        <f t="shared" si="87"/>
        <v>16637</v>
      </c>
      <c r="I335" s="159"/>
      <c r="J335" s="194">
        <f t="shared" si="88"/>
        <v>16637</v>
      </c>
      <c r="K335" s="16"/>
      <c r="L335" s="332">
        <f t="shared" si="89"/>
        <v>16637</v>
      </c>
      <c r="M335" s="332"/>
      <c r="N335" s="332">
        <f t="shared" si="90"/>
        <v>16637</v>
      </c>
    </row>
    <row r="336" spans="1:14" ht="24" hidden="1">
      <c r="A336" s="166"/>
      <c r="B336" s="244"/>
      <c r="C336" s="166" t="s">
        <v>183</v>
      </c>
      <c r="D336" s="163" t="s">
        <v>175</v>
      </c>
      <c r="E336" s="206">
        <v>2990</v>
      </c>
      <c r="F336" s="206">
        <v>3395</v>
      </c>
      <c r="G336" s="159">
        <v>0</v>
      </c>
      <c r="H336" s="194">
        <f t="shared" si="87"/>
        <v>3395</v>
      </c>
      <c r="I336" s="159"/>
      <c r="J336" s="194">
        <f t="shared" si="88"/>
        <v>3395</v>
      </c>
      <c r="K336" s="16"/>
      <c r="L336" s="332">
        <f t="shared" si="89"/>
        <v>3395</v>
      </c>
      <c r="M336" s="332"/>
      <c r="N336" s="332">
        <f t="shared" si="90"/>
        <v>3395</v>
      </c>
    </row>
    <row r="337" spans="1:14" ht="12.75" hidden="1">
      <c r="A337" s="166"/>
      <c r="B337" s="244"/>
      <c r="C337" s="166">
        <v>4210</v>
      </c>
      <c r="D337" s="163" t="s">
        <v>132</v>
      </c>
      <c r="E337" s="202">
        <v>19020</v>
      </c>
      <c r="F337" s="202">
        <v>19591</v>
      </c>
      <c r="G337" s="159">
        <v>0</v>
      </c>
      <c r="H337" s="194">
        <f t="shared" si="87"/>
        <v>19591</v>
      </c>
      <c r="I337" s="159"/>
      <c r="J337" s="194">
        <f t="shared" si="88"/>
        <v>19591</v>
      </c>
      <c r="K337" s="16"/>
      <c r="L337" s="332">
        <f t="shared" si="89"/>
        <v>19591</v>
      </c>
      <c r="M337" s="332"/>
      <c r="N337" s="332">
        <f t="shared" si="90"/>
        <v>19591</v>
      </c>
    </row>
    <row r="338" spans="1:14" ht="24">
      <c r="A338" s="166"/>
      <c r="B338" s="244"/>
      <c r="C338" s="166">
        <v>4240</v>
      </c>
      <c r="D338" s="167" t="s">
        <v>176</v>
      </c>
      <c r="E338" s="207">
        <v>2949</v>
      </c>
      <c r="F338" s="207">
        <v>3038</v>
      </c>
      <c r="G338" s="159">
        <v>0</v>
      </c>
      <c r="H338" s="194">
        <f t="shared" si="87"/>
        <v>3038</v>
      </c>
      <c r="I338" s="159"/>
      <c r="J338" s="194">
        <f t="shared" si="88"/>
        <v>3038</v>
      </c>
      <c r="K338" s="16"/>
      <c r="L338" s="332">
        <f t="shared" si="89"/>
        <v>3038</v>
      </c>
      <c r="M338" s="332">
        <v>1000</v>
      </c>
      <c r="N338" s="332">
        <f t="shared" si="90"/>
        <v>4038</v>
      </c>
    </row>
    <row r="339" spans="1:14" ht="12.75" hidden="1">
      <c r="A339" s="166"/>
      <c r="B339" s="244"/>
      <c r="C339" s="166">
        <v>4260</v>
      </c>
      <c r="D339" s="163" t="s">
        <v>154</v>
      </c>
      <c r="E339" s="202">
        <v>33447</v>
      </c>
      <c r="F339" s="202">
        <v>34451</v>
      </c>
      <c r="G339" s="159">
        <v>0</v>
      </c>
      <c r="H339" s="194">
        <f t="shared" si="87"/>
        <v>34451</v>
      </c>
      <c r="I339" s="159"/>
      <c r="J339" s="194">
        <f t="shared" si="88"/>
        <v>34451</v>
      </c>
      <c r="K339" s="16"/>
      <c r="L339" s="332">
        <f t="shared" si="89"/>
        <v>34451</v>
      </c>
      <c r="M339" s="332"/>
      <c r="N339" s="332">
        <f t="shared" si="90"/>
        <v>34451</v>
      </c>
    </row>
    <row r="340" spans="1:14" ht="12.75" hidden="1">
      <c r="A340" s="166"/>
      <c r="B340" s="244"/>
      <c r="C340" s="166">
        <v>4270</v>
      </c>
      <c r="D340" s="163" t="s">
        <v>133</v>
      </c>
      <c r="E340" s="202">
        <v>5540</v>
      </c>
      <c r="F340" s="202">
        <v>5707</v>
      </c>
      <c r="G340" s="159">
        <v>0</v>
      </c>
      <c r="H340" s="194">
        <f t="shared" si="87"/>
        <v>5707</v>
      </c>
      <c r="I340" s="159"/>
      <c r="J340" s="194">
        <f t="shared" si="88"/>
        <v>5707</v>
      </c>
      <c r="K340" s="16"/>
      <c r="L340" s="332">
        <f t="shared" si="89"/>
        <v>5707</v>
      </c>
      <c r="M340" s="332"/>
      <c r="N340" s="332">
        <f t="shared" si="90"/>
        <v>5707</v>
      </c>
    </row>
    <row r="341" spans="1:14" ht="12.75" hidden="1">
      <c r="A341" s="166"/>
      <c r="B341" s="244"/>
      <c r="C341" s="166">
        <v>4280</v>
      </c>
      <c r="D341" s="163" t="s">
        <v>177</v>
      </c>
      <c r="E341" s="202">
        <v>1345</v>
      </c>
      <c r="F341" s="202">
        <v>1385</v>
      </c>
      <c r="G341" s="159">
        <v>0</v>
      </c>
      <c r="H341" s="194">
        <f t="shared" si="87"/>
        <v>1385</v>
      </c>
      <c r="I341" s="159"/>
      <c r="J341" s="194">
        <f t="shared" si="88"/>
        <v>1385</v>
      </c>
      <c r="K341" s="16"/>
      <c r="L341" s="332">
        <f t="shared" si="89"/>
        <v>1385</v>
      </c>
      <c r="M341" s="332"/>
      <c r="N341" s="332">
        <f t="shared" si="90"/>
        <v>1385</v>
      </c>
    </row>
    <row r="342" spans="1:14" ht="12.75" hidden="1">
      <c r="A342" s="160"/>
      <c r="B342" s="244"/>
      <c r="C342" s="166">
        <v>4300</v>
      </c>
      <c r="D342" s="163" t="s">
        <v>127</v>
      </c>
      <c r="E342" s="202">
        <v>21750</v>
      </c>
      <c r="F342" s="202">
        <v>22387</v>
      </c>
      <c r="G342" s="159">
        <v>0</v>
      </c>
      <c r="H342" s="194">
        <f t="shared" si="87"/>
        <v>22387</v>
      </c>
      <c r="I342" s="159">
        <v>-1300</v>
      </c>
      <c r="J342" s="194">
        <f t="shared" si="88"/>
        <v>21087</v>
      </c>
      <c r="K342" s="16"/>
      <c r="L342" s="332">
        <f t="shared" si="89"/>
        <v>21087</v>
      </c>
      <c r="M342" s="332"/>
      <c r="N342" s="332">
        <f t="shared" si="90"/>
        <v>21087</v>
      </c>
    </row>
    <row r="343" spans="1:14" ht="12.75" hidden="1">
      <c r="A343" s="160"/>
      <c r="B343" s="244"/>
      <c r="C343" s="166" t="s">
        <v>311</v>
      </c>
      <c r="D343" s="163" t="s">
        <v>312</v>
      </c>
      <c r="E343" s="202"/>
      <c r="F343" s="202"/>
      <c r="G343" s="159"/>
      <c r="H343" s="194"/>
      <c r="I343" s="159">
        <v>1300</v>
      </c>
      <c r="J343" s="194">
        <f t="shared" si="88"/>
        <v>1300</v>
      </c>
      <c r="K343" s="16"/>
      <c r="L343" s="332">
        <f t="shared" si="89"/>
        <v>1300</v>
      </c>
      <c r="M343" s="332"/>
      <c r="N343" s="332">
        <f t="shared" si="90"/>
        <v>1300</v>
      </c>
    </row>
    <row r="344" spans="1:14" ht="12.75" hidden="1">
      <c r="A344" s="166"/>
      <c r="B344" s="244"/>
      <c r="C344" s="166">
        <v>4410</v>
      </c>
      <c r="D344" s="163" t="s">
        <v>149</v>
      </c>
      <c r="E344" s="202">
        <v>1746</v>
      </c>
      <c r="F344" s="202">
        <v>1799</v>
      </c>
      <c r="G344" s="159">
        <v>0</v>
      </c>
      <c r="H344" s="194">
        <f t="shared" si="87"/>
        <v>1799</v>
      </c>
      <c r="I344" s="159"/>
      <c r="J344" s="194">
        <f t="shared" si="88"/>
        <v>1799</v>
      </c>
      <c r="K344" s="16"/>
      <c r="L344" s="332">
        <f t="shared" si="89"/>
        <v>1799</v>
      </c>
      <c r="M344" s="332"/>
      <c r="N344" s="332">
        <f t="shared" si="90"/>
        <v>1799</v>
      </c>
    </row>
    <row r="345" spans="1:14" ht="12.75" hidden="1">
      <c r="A345" s="166"/>
      <c r="B345" s="244"/>
      <c r="C345" s="166">
        <v>4430</v>
      </c>
      <c r="D345" s="163" t="s">
        <v>144</v>
      </c>
      <c r="E345" s="202">
        <v>1080</v>
      </c>
      <c r="F345" s="202">
        <v>1112</v>
      </c>
      <c r="G345" s="159">
        <v>0</v>
      </c>
      <c r="H345" s="194">
        <f t="shared" si="87"/>
        <v>1112</v>
      </c>
      <c r="I345" s="159"/>
      <c r="J345" s="194">
        <f t="shared" si="88"/>
        <v>1112</v>
      </c>
      <c r="K345" s="16"/>
      <c r="L345" s="332">
        <f t="shared" si="89"/>
        <v>1112</v>
      </c>
      <c r="M345" s="332"/>
      <c r="N345" s="332">
        <f t="shared" si="90"/>
        <v>1112</v>
      </c>
    </row>
    <row r="346" spans="1:14" ht="24" hidden="1">
      <c r="A346" s="166"/>
      <c r="B346" s="244"/>
      <c r="C346" s="166">
        <v>4440</v>
      </c>
      <c r="D346" s="167" t="s">
        <v>150</v>
      </c>
      <c r="E346" s="207">
        <v>33021</v>
      </c>
      <c r="F346" s="207">
        <v>38123</v>
      </c>
      <c r="G346" s="159">
        <v>0</v>
      </c>
      <c r="H346" s="194">
        <f t="shared" si="87"/>
        <v>38123</v>
      </c>
      <c r="I346" s="159"/>
      <c r="J346" s="194">
        <f t="shared" si="88"/>
        <v>38123</v>
      </c>
      <c r="K346" s="16"/>
      <c r="L346" s="332">
        <f t="shared" si="89"/>
        <v>38123</v>
      </c>
      <c r="M346" s="332"/>
      <c r="N346" s="332">
        <f t="shared" si="90"/>
        <v>38123</v>
      </c>
    </row>
    <row r="347" spans="1:14" ht="12.75" hidden="1">
      <c r="A347" s="166"/>
      <c r="B347" s="244" t="s">
        <v>184</v>
      </c>
      <c r="C347" s="166"/>
      <c r="D347" s="163" t="s">
        <v>102</v>
      </c>
      <c r="E347" s="202">
        <f>SUM(E349)</f>
        <v>266847</v>
      </c>
      <c r="F347" s="202">
        <f>SUM(F349)</f>
        <v>263375</v>
      </c>
      <c r="G347" s="159">
        <f>SUM(G348:G349)</f>
        <v>0</v>
      </c>
      <c r="H347" s="194">
        <f t="shared" si="87"/>
        <v>263375</v>
      </c>
      <c r="I347" s="194">
        <f>SUM(I348:I349)</f>
        <v>0</v>
      </c>
      <c r="J347" s="194">
        <f>SUM(H347+I347)</f>
        <v>263375</v>
      </c>
      <c r="K347" s="16"/>
      <c r="L347" s="332">
        <f>SUM(L348:L349)</f>
        <v>263375</v>
      </c>
      <c r="M347" s="332">
        <f>SUM(M348:M349)</f>
        <v>0</v>
      </c>
      <c r="N347" s="332">
        <f>SUM(N348:N349)</f>
        <v>263375</v>
      </c>
    </row>
    <row r="348" spans="1:14" ht="12.75" hidden="1">
      <c r="A348" s="166"/>
      <c r="B348" s="244"/>
      <c r="C348" s="166" t="s">
        <v>191</v>
      </c>
      <c r="D348" s="163" t="s">
        <v>132</v>
      </c>
      <c r="E348" s="202"/>
      <c r="F348" s="202">
        <v>0</v>
      </c>
      <c r="G348" s="159">
        <v>4800</v>
      </c>
      <c r="H348" s="194">
        <f>SUM(F348+G348)</f>
        <v>4800</v>
      </c>
      <c r="I348" s="159"/>
      <c r="J348" s="194">
        <f>H348+I348</f>
        <v>4800</v>
      </c>
      <c r="K348" s="16"/>
      <c r="L348" s="332">
        <f aca="true" t="shared" si="91" ref="L348:L361">J348+K348</f>
        <v>4800</v>
      </c>
      <c r="M348" s="332"/>
      <c r="N348" s="332">
        <f>L348+M348</f>
        <v>4800</v>
      </c>
    </row>
    <row r="349" spans="1:14" ht="12.75" hidden="1">
      <c r="A349" s="166"/>
      <c r="B349" s="244"/>
      <c r="C349" s="166">
        <v>4300</v>
      </c>
      <c r="D349" s="163" t="s">
        <v>127</v>
      </c>
      <c r="E349" s="193">
        <v>266847</v>
      </c>
      <c r="F349" s="193">
        <v>263375</v>
      </c>
      <c r="G349" s="159">
        <v>-4800</v>
      </c>
      <c r="H349" s="194">
        <f t="shared" si="87"/>
        <v>258575</v>
      </c>
      <c r="I349" s="159"/>
      <c r="J349" s="194">
        <f aca="true" t="shared" si="92" ref="J349:J361">H349+I349</f>
        <v>258575</v>
      </c>
      <c r="K349" s="16"/>
      <c r="L349" s="332">
        <f t="shared" si="91"/>
        <v>258575</v>
      </c>
      <c r="M349" s="332"/>
      <c r="N349" s="332">
        <f>L349+M349</f>
        <v>258575</v>
      </c>
    </row>
    <row r="350" spans="1:14" ht="12.75" hidden="1">
      <c r="A350" s="166"/>
      <c r="B350" s="244" t="s">
        <v>185</v>
      </c>
      <c r="C350" s="166"/>
      <c r="D350" s="163" t="s">
        <v>186</v>
      </c>
      <c r="E350" s="202">
        <f>SUM(E351)</f>
        <v>17281</v>
      </c>
      <c r="F350" s="202">
        <f>SUM(F351)</f>
        <v>18996</v>
      </c>
      <c r="G350" s="159"/>
      <c r="H350" s="194">
        <f>SUM(H351)</f>
        <v>18996</v>
      </c>
      <c r="I350" s="159"/>
      <c r="J350" s="194">
        <f t="shared" si="92"/>
        <v>18996</v>
      </c>
      <c r="K350" s="267">
        <f>K351</f>
        <v>0</v>
      </c>
      <c r="L350" s="332">
        <f>L351</f>
        <v>18996</v>
      </c>
      <c r="M350" s="332">
        <f>M351</f>
        <v>0</v>
      </c>
      <c r="N350" s="332">
        <f>N351</f>
        <v>18996</v>
      </c>
    </row>
    <row r="351" spans="1:14" ht="12.75" hidden="1">
      <c r="A351" s="166"/>
      <c r="B351" s="244"/>
      <c r="C351" s="166" t="s">
        <v>187</v>
      </c>
      <c r="D351" s="163" t="s">
        <v>188</v>
      </c>
      <c r="E351" s="193">
        <v>17281</v>
      </c>
      <c r="F351" s="193">
        <v>18996</v>
      </c>
      <c r="G351" s="159"/>
      <c r="H351" s="194">
        <f>F351+G351</f>
        <v>18996</v>
      </c>
      <c r="I351" s="159"/>
      <c r="J351" s="194">
        <f t="shared" si="92"/>
        <v>18996</v>
      </c>
      <c r="K351" s="16"/>
      <c r="L351" s="332">
        <f t="shared" si="91"/>
        <v>18996</v>
      </c>
      <c r="M351" s="332"/>
      <c r="N351" s="332">
        <f>L351+M351</f>
        <v>18996</v>
      </c>
    </row>
    <row r="352" spans="1:14" ht="12.75">
      <c r="A352" s="166"/>
      <c r="B352" s="244" t="s">
        <v>189</v>
      </c>
      <c r="C352" s="166"/>
      <c r="D352" s="163" t="s">
        <v>16</v>
      </c>
      <c r="E352" s="202">
        <f>SUM(E355:E361)</f>
        <v>24022</v>
      </c>
      <c r="F352" s="202">
        <f>SUM(F355:F361)</f>
        <v>24600</v>
      </c>
      <c r="G352" s="177">
        <f>SUM(G353:G361)</f>
        <v>79700</v>
      </c>
      <c r="H352" s="194">
        <f>SUM(H353:H361)</f>
        <v>104300</v>
      </c>
      <c r="I352" s="159"/>
      <c r="J352" s="194">
        <f t="shared" si="92"/>
        <v>104300</v>
      </c>
      <c r="K352" s="267">
        <f>SUM(K353:K361)</f>
        <v>0</v>
      </c>
      <c r="L352" s="332">
        <f>SUM(L353:L361)</f>
        <v>104300</v>
      </c>
      <c r="M352" s="332">
        <f>SUM(M353:M361)</f>
        <v>6500</v>
      </c>
      <c r="N352" s="332">
        <f>SUM(N353:N361)</f>
        <v>110800</v>
      </c>
    </row>
    <row r="353" spans="1:14" ht="13.5" customHeight="1" hidden="1">
      <c r="A353" s="166"/>
      <c r="B353" s="244"/>
      <c r="C353" s="166">
        <v>3020</v>
      </c>
      <c r="D353" s="163" t="s">
        <v>153</v>
      </c>
      <c r="E353" s="202"/>
      <c r="F353" s="202">
        <v>0</v>
      </c>
      <c r="G353" s="159">
        <v>200</v>
      </c>
      <c r="H353" s="194">
        <f>SUM(F353:G353)</f>
        <v>200</v>
      </c>
      <c r="I353" s="159"/>
      <c r="J353" s="194">
        <f t="shared" si="92"/>
        <v>200</v>
      </c>
      <c r="K353" s="16"/>
      <c r="L353" s="332">
        <f t="shared" si="91"/>
        <v>200</v>
      </c>
      <c r="M353" s="332"/>
      <c r="N353" s="332">
        <f>L353+M353</f>
        <v>200</v>
      </c>
    </row>
    <row r="354" spans="1:14" ht="12.75" hidden="1">
      <c r="A354" s="166"/>
      <c r="B354" s="244"/>
      <c r="C354" s="166" t="s">
        <v>205</v>
      </c>
      <c r="D354" s="163" t="s">
        <v>147</v>
      </c>
      <c r="E354" s="202"/>
      <c r="F354" s="202">
        <v>0</v>
      </c>
      <c r="G354" s="177">
        <v>62500</v>
      </c>
      <c r="H354" s="194">
        <f aca="true" t="shared" si="93" ref="H354:H361">SUM(F354:G354)</f>
        <v>62500</v>
      </c>
      <c r="I354" s="159"/>
      <c r="J354" s="194">
        <f t="shared" si="92"/>
        <v>62500</v>
      </c>
      <c r="K354" s="16"/>
      <c r="L354" s="332">
        <f t="shared" si="91"/>
        <v>62500</v>
      </c>
      <c r="M354" s="332"/>
      <c r="N354" s="332">
        <f aca="true" t="shared" si="94" ref="N354:N361">L354+M354</f>
        <v>62500</v>
      </c>
    </row>
    <row r="355" spans="1:14" ht="12.75" hidden="1">
      <c r="A355" s="166"/>
      <c r="B355" s="244"/>
      <c r="C355" s="166" t="s">
        <v>190</v>
      </c>
      <c r="D355" s="163" t="s">
        <v>142</v>
      </c>
      <c r="E355" s="202">
        <v>50</v>
      </c>
      <c r="F355" s="202">
        <v>50</v>
      </c>
      <c r="G355" s="177">
        <v>10770</v>
      </c>
      <c r="H355" s="194">
        <f t="shared" si="93"/>
        <v>10820</v>
      </c>
      <c r="I355" s="159"/>
      <c r="J355" s="194">
        <f t="shared" si="92"/>
        <v>10820</v>
      </c>
      <c r="K355" s="16"/>
      <c r="L355" s="332">
        <f t="shared" si="91"/>
        <v>10820</v>
      </c>
      <c r="M355" s="332"/>
      <c r="N355" s="332">
        <f t="shared" si="94"/>
        <v>10820</v>
      </c>
    </row>
    <row r="356" spans="1:14" ht="12.75" hidden="1">
      <c r="A356" s="166"/>
      <c r="B356" s="244"/>
      <c r="C356" s="166" t="s">
        <v>206</v>
      </c>
      <c r="D356" s="163" t="s">
        <v>143</v>
      </c>
      <c r="E356" s="202"/>
      <c r="F356" s="202">
        <v>0</v>
      </c>
      <c r="G356" s="177">
        <v>1540</v>
      </c>
      <c r="H356" s="194">
        <f t="shared" si="93"/>
        <v>1540</v>
      </c>
      <c r="I356" s="159"/>
      <c r="J356" s="194">
        <f t="shared" si="92"/>
        <v>1540</v>
      </c>
      <c r="K356" s="16"/>
      <c r="L356" s="332">
        <f t="shared" si="91"/>
        <v>1540</v>
      </c>
      <c r="M356" s="332"/>
      <c r="N356" s="332">
        <f t="shared" si="94"/>
        <v>1540</v>
      </c>
    </row>
    <row r="357" spans="1:14" ht="12.75">
      <c r="A357" s="166"/>
      <c r="B357" s="244"/>
      <c r="C357" s="166" t="s">
        <v>173</v>
      </c>
      <c r="D357" s="163" t="s">
        <v>174</v>
      </c>
      <c r="E357" s="202"/>
      <c r="F357" s="202"/>
      <c r="G357" s="177"/>
      <c r="H357" s="194"/>
      <c r="I357" s="159"/>
      <c r="J357" s="194"/>
      <c r="K357" s="16"/>
      <c r="L357" s="332"/>
      <c r="M357" s="332">
        <v>800</v>
      </c>
      <c r="N357" s="332">
        <f t="shared" si="94"/>
        <v>800</v>
      </c>
    </row>
    <row r="358" spans="1:14" ht="12.75" hidden="1">
      <c r="A358" s="166"/>
      <c r="B358" s="244"/>
      <c r="C358" s="166" t="s">
        <v>191</v>
      </c>
      <c r="D358" s="163" t="s">
        <v>132</v>
      </c>
      <c r="E358" s="202">
        <v>3000</v>
      </c>
      <c r="F358" s="202">
        <v>3000</v>
      </c>
      <c r="G358" s="177">
        <v>2000</v>
      </c>
      <c r="H358" s="194">
        <f t="shared" si="93"/>
        <v>5000</v>
      </c>
      <c r="I358" s="159"/>
      <c r="J358" s="194">
        <f t="shared" si="92"/>
        <v>5000</v>
      </c>
      <c r="K358" s="16"/>
      <c r="L358" s="332">
        <f t="shared" si="91"/>
        <v>5000</v>
      </c>
      <c r="M358" s="332"/>
      <c r="N358" s="332">
        <f t="shared" si="94"/>
        <v>5000</v>
      </c>
    </row>
    <row r="359" spans="1:14" ht="12.75">
      <c r="A359" s="160"/>
      <c r="B359" s="244"/>
      <c r="C359" s="166" t="s">
        <v>140</v>
      </c>
      <c r="D359" s="163" t="s">
        <v>127</v>
      </c>
      <c r="E359" s="202">
        <v>1550</v>
      </c>
      <c r="F359" s="202">
        <v>1550</v>
      </c>
      <c r="G359" s="177">
        <v>1000</v>
      </c>
      <c r="H359" s="194">
        <f t="shared" si="93"/>
        <v>2550</v>
      </c>
      <c r="I359" s="159"/>
      <c r="J359" s="194">
        <f t="shared" si="92"/>
        <v>2550</v>
      </c>
      <c r="K359" s="16"/>
      <c r="L359" s="332">
        <f t="shared" si="91"/>
        <v>2550</v>
      </c>
      <c r="M359" s="332">
        <v>-800</v>
      </c>
      <c r="N359" s="332">
        <f t="shared" si="94"/>
        <v>1750</v>
      </c>
    </row>
    <row r="360" spans="1:14" ht="12.75" hidden="1">
      <c r="A360" s="166"/>
      <c r="B360" s="244"/>
      <c r="C360" s="166">
        <v>4410</v>
      </c>
      <c r="D360" s="163" t="s">
        <v>149</v>
      </c>
      <c r="E360" s="159"/>
      <c r="F360" s="159">
        <v>0</v>
      </c>
      <c r="G360" s="177">
        <v>250</v>
      </c>
      <c r="H360" s="194">
        <f t="shared" si="93"/>
        <v>250</v>
      </c>
      <c r="I360" s="159"/>
      <c r="J360" s="194">
        <f t="shared" si="92"/>
        <v>250</v>
      </c>
      <c r="K360" s="16"/>
      <c r="L360" s="332">
        <f t="shared" si="91"/>
        <v>250</v>
      </c>
      <c r="M360" s="332"/>
      <c r="N360" s="332">
        <f t="shared" si="94"/>
        <v>250</v>
      </c>
    </row>
    <row r="361" spans="1:14" ht="13.5" customHeight="1">
      <c r="A361" s="166"/>
      <c r="B361" s="244"/>
      <c r="C361" s="166" t="s">
        <v>192</v>
      </c>
      <c r="D361" s="167" t="s">
        <v>150</v>
      </c>
      <c r="E361" s="207">
        <v>19422</v>
      </c>
      <c r="F361" s="207">
        <v>20000</v>
      </c>
      <c r="G361" s="177">
        <v>1440</v>
      </c>
      <c r="H361" s="194">
        <f t="shared" si="93"/>
        <v>21440</v>
      </c>
      <c r="I361" s="159"/>
      <c r="J361" s="194">
        <f t="shared" si="92"/>
        <v>21440</v>
      </c>
      <c r="K361" s="16"/>
      <c r="L361" s="332">
        <f t="shared" si="91"/>
        <v>21440</v>
      </c>
      <c r="M361" s="332">
        <v>6500</v>
      </c>
      <c r="N361" s="332">
        <f t="shared" si="94"/>
        <v>27940</v>
      </c>
    </row>
    <row r="362" spans="1:14" ht="12.75">
      <c r="A362" s="172" t="s">
        <v>193</v>
      </c>
      <c r="B362" s="243"/>
      <c r="C362" s="172"/>
      <c r="D362" s="208" t="s">
        <v>194</v>
      </c>
      <c r="E362" s="192">
        <f>SUM(E363+E369)</f>
        <v>169902</v>
      </c>
      <c r="F362" s="192">
        <f>SUM(F363+F369)</f>
        <v>134200</v>
      </c>
      <c r="G362" s="159">
        <v>0</v>
      </c>
      <c r="H362" s="192">
        <f aca="true" t="shared" si="95" ref="H362:N362">SUM(H363+H369)</f>
        <v>134200</v>
      </c>
      <c r="I362" s="192">
        <f t="shared" si="95"/>
        <v>0</v>
      </c>
      <c r="J362" s="192">
        <f t="shared" si="95"/>
        <v>134200</v>
      </c>
      <c r="K362" s="266">
        <f t="shared" si="95"/>
        <v>0</v>
      </c>
      <c r="L362" s="184">
        <f t="shared" si="95"/>
        <v>134200</v>
      </c>
      <c r="M362" s="184">
        <f t="shared" si="95"/>
        <v>0</v>
      </c>
      <c r="N362" s="184">
        <f t="shared" si="95"/>
        <v>134200</v>
      </c>
    </row>
    <row r="363" spans="1:14" ht="12.75">
      <c r="A363" s="160"/>
      <c r="B363" s="245">
        <v>85154</v>
      </c>
      <c r="C363" s="162"/>
      <c r="D363" s="160" t="s">
        <v>195</v>
      </c>
      <c r="E363" s="202">
        <f>SUM(E365:E368)</f>
        <v>94902</v>
      </c>
      <c r="F363" s="202">
        <f>SUM(F365:F368)</f>
        <v>84200</v>
      </c>
      <c r="G363" s="159">
        <v>0</v>
      </c>
      <c r="H363" s="202">
        <f>SUM(H365:H368)</f>
        <v>84200</v>
      </c>
      <c r="I363" s="202">
        <f>SUM(I365:I368)</f>
        <v>0</v>
      </c>
      <c r="J363" s="202">
        <f>SUM(J365:J368)</f>
        <v>84200</v>
      </c>
      <c r="K363" s="273">
        <f>SUM(K365:K368)</f>
        <v>0</v>
      </c>
      <c r="L363" s="205">
        <f>SUM(L365:L368)</f>
        <v>84200</v>
      </c>
      <c r="M363" s="332"/>
      <c r="N363" s="332">
        <f aca="true" t="shared" si="96" ref="N363:N368">L363+M363</f>
        <v>84200</v>
      </c>
    </row>
    <row r="364" spans="1:14" ht="12.75">
      <c r="A364" s="160"/>
      <c r="B364" s="245"/>
      <c r="C364" s="166" t="s">
        <v>173</v>
      </c>
      <c r="D364" s="163" t="s">
        <v>174</v>
      </c>
      <c r="E364" s="202"/>
      <c r="F364" s="202"/>
      <c r="G364" s="159"/>
      <c r="H364" s="202"/>
      <c r="I364" s="202"/>
      <c r="J364" s="202"/>
      <c r="K364" s="297"/>
      <c r="L364" s="205"/>
      <c r="M364" s="332">
        <v>2400</v>
      </c>
      <c r="N364" s="332">
        <f t="shared" si="96"/>
        <v>2400</v>
      </c>
    </row>
    <row r="365" spans="1:14" ht="48" hidden="1">
      <c r="A365" s="166"/>
      <c r="B365" s="244"/>
      <c r="C365" s="166" t="s">
        <v>138</v>
      </c>
      <c r="D365" s="163" t="s">
        <v>139</v>
      </c>
      <c r="E365" s="206">
        <v>0</v>
      </c>
      <c r="F365" s="206">
        <v>2000</v>
      </c>
      <c r="G365" s="159">
        <v>0</v>
      </c>
      <c r="H365" s="206">
        <v>2000</v>
      </c>
      <c r="I365" s="159"/>
      <c r="J365" s="194">
        <f>H365+I365</f>
        <v>2000</v>
      </c>
      <c r="K365" s="16"/>
      <c r="L365" s="332">
        <f>J365+K365</f>
        <v>2000</v>
      </c>
      <c r="M365" s="332"/>
      <c r="N365" s="332">
        <f t="shared" si="96"/>
        <v>2000</v>
      </c>
    </row>
    <row r="366" spans="1:14" ht="12.75" hidden="1">
      <c r="A366" s="166"/>
      <c r="B366" s="244"/>
      <c r="C366" s="166" t="s">
        <v>191</v>
      </c>
      <c r="D366" s="163" t="s">
        <v>132</v>
      </c>
      <c r="E366" s="202">
        <v>32922</v>
      </c>
      <c r="F366" s="202">
        <v>30000</v>
      </c>
      <c r="G366" s="159">
        <v>0</v>
      </c>
      <c r="H366" s="202">
        <v>30000</v>
      </c>
      <c r="I366" s="159"/>
      <c r="J366" s="194">
        <f>H366+I366</f>
        <v>30000</v>
      </c>
      <c r="K366" s="16"/>
      <c r="L366" s="332">
        <f>J366+K366</f>
        <v>30000</v>
      </c>
      <c r="M366" s="332"/>
      <c r="N366" s="332">
        <f t="shared" si="96"/>
        <v>30000</v>
      </c>
    </row>
    <row r="367" spans="1:14" ht="12.75">
      <c r="A367" s="166"/>
      <c r="B367" s="244"/>
      <c r="C367" s="166" t="s">
        <v>140</v>
      </c>
      <c r="D367" s="163" t="s">
        <v>127</v>
      </c>
      <c r="E367" s="202">
        <v>61180</v>
      </c>
      <c r="F367" s="202">
        <v>51200</v>
      </c>
      <c r="G367" s="159">
        <v>0</v>
      </c>
      <c r="H367" s="202">
        <v>51200</v>
      </c>
      <c r="I367" s="159"/>
      <c r="J367" s="194">
        <f>H367+I367</f>
        <v>51200</v>
      </c>
      <c r="K367" s="16"/>
      <c r="L367" s="332">
        <f>J367+K367</f>
        <v>51200</v>
      </c>
      <c r="M367" s="332">
        <v>-2400</v>
      </c>
      <c r="N367" s="332">
        <f t="shared" si="96"/>
        <v>48800</v>
      </c>
    </row>
    <row r="368" spans="1:14" ht="12.75" hidden="1">
      <c r="A368" s="166"/>
      <c r="B368" s="244"/>
      <c r="C368" s="166" t="s">
        <v>196</v>
      </c>
      <c r="D368" s="163" t="s">
        <v>149</v>
      </c>
      <c r="E368" s="202">
        <v>800</v>
      </c>
      <c r="F368" s="202">
        <v>1000</v>
      </c>
      <c r="G368" s="159">
        <v>0</v>
      </c>
      <c r="H368" s="202">
        <v>1000</v>
      </c>
      <c r="I368" s="159"/>
      <c r="J368" s="194">
        <f>H368+I368</f>
        <v>1000</v>
      </c>
      <c r="K368" s="16"/>
      <c r="L368" s="332">
        <f>J368+K368</f>
        <v>1000</v>
      </c>
      <c r="M368" s="332"/>
      <c r="N368" s="332">
        <f t="shared" si="96"/>
        <v>1000</v>
      </c>
    </row>
    <row r="369" spans="1:14" ht="12.75" hidden="1">
      <c r="A369" s="166"/>
      <c r="B369" s="244" t="s">
        <v>197</v>
      </c>
      <c r="C369" s="166"/>
      <c r="D369" s="163" t="s">
        <v>16</v>
      </c>
      <c r="E369" s="202">
        <f>SUM(E371:E371)</f>
        <v>75000</v>
      </c>
      <c r="F369" s="202">
        <f>SUM(F371:F371)</f>
        <v>50000</v>
      </c>
      <c r="G369" s="159">
        <v>0</v>
      </c>
      <c r="H369" s="202">
        <f>H370+H371</f>
        <v>50000</v>
      </c>
      <c r="I369" s="202">
        <f>I370+I371</f>
        <v>0</v>
      </c>
      <c r="J369" s="202">
        <f>J370+J371</f>
        <v>50000</v>
      </c>
      <c r="K369" s="273">
        <f>K370+K371</f>
        <v>0</v>
      </c>
      <c r="L369" s="205">
        <f>SUM(L370:L371)</f>
        <v>50000</v>
      </c>
      <c r="M369" s="205">
        <f>SUM(M370:M371)</f>
        <v>0</v>
      </c>
      <c r="N369" s="205">
        <f>SUM(N370:N371)</f>
        <v>50000</v>
      </c>
    </row>
    <row r="370" spans="1:14" ht="12.75" hidden="1">
      <c r="A370" s="166"/>
      <c r="B370" s="244"/>
      <c r="C370" s="166" t="s">
        <v>191</v>
      </c>
      <c r="D370" s="163" t="s">
        <v>132</v>
      </c>
      <c r="E370" s="202"/>
      <c r="F370" s="202"/>
      <c r="G370" s="159"/>
      <c r="H370" s="202">
        <v>0</v>
      </c>
      <c r="I370" s="159">
        <v>25000</v>
      </c>
      <c r="J370" s="194">
        <f>H370+I370</f>
        <v>25000</v>
      </c>
      <c r="K370" s="16"/>
      <c r="L370" s="332">
        <f>J370+K370</f>
        <v>25000</v>
      </c>
      <c r="M370" s="332"/>
      <c r="N370" s="332">
        <f>L370+M370</f>
        <v>25000</v>
      </c>
    </row>
    <row r="371" spans="1:14" ht="12.75" hidden="1">
      <c r="A371" s="166"/>
      <c r="B371" s="244"/>
      <c r="C371" s="166" t="s">
        <v>198</v>
      </c>
      <c r="D371" s="163" t="s">
        <v>199</v>
      </c>
      <c r="E371" s="202">
        <v>75000</v>
      </c>
      <c r="F371" s="202">
        <v>50000</v>
      </c>
      <c r="G371" s="159">
        <v>0</v>
      </c>
      <c r="H371" s="202">
        <v>50000</v>
      </c>
      <c r="I371" s="159">
        <v>-25000</v>
      </c>
      <c r="J371" s="194">
        <f>H371+I371</f>
        <v>25000</v>
      </c>
      <c r="K371" s="16"/>
      <c r="L371" s="332">
        <f>J371+K371</f>
        <v>25000</v>
      </c>
      <c r="M371" s="332"/>
      <c r="N371" s="332">
        <f>L371+M371</f>
        <v>25000</v>
      </c>
    </row>
    <row r="372" spans="1:14" ht="12.75">
      <c r="A372" s="172" t="s">
        <v>200</v>
      </c>
      <c r="B372" s="243"/>
      <c r="C372" s="172"/>
      <c r="D372" s="157" t="s">
        <v>103</v>
      </c>
      <c r="E372" s="209" t="e">
        <f>SUM(E373+E380+E382+E384+#REF!+E387+E402+#REF!+E405)</f>
        <v>#REF!</v>
      </c>
      <c r="F372" s="209">
        <f>SUM(F373+F380+F382+F384+F387+F402+F405)</f>
        <v>1204302</v>
      </c>
      <c r="G372" s="159">
        <v>0</v>
      </c>
      <c r="H372" s="209">
        <f aca="true" t="shared" si="97" ref="H372:N372">SUM(H373+H380+H382+H384+H387+H402+H405)</f>
        <v>1204302</v>
      </c>
      <c r="I372" s="209">
        <f t="shared" si="97"/>
        <v>10014</v>
      </c>
      <c r="J372" s="209">
        <f t="shared" si="97"/>
        <v>1214316</v>
      </c>
      <c r="K372" s="274">
        <f t="shared" si="97"/>
        <v>0</v>
      </c>
      <c r="L372" s="334">
        <f t="shared" si="97"/>
        <v>1214316</v>
      </c>
      <c r="M372" s="334">
        <f t="shared" si="97"/>
        <v>54200</v>
      </c>
      <c r="N372" s="334">
        <f t="shared" si="97"/>
        <v>1268516</v>
      </c>
    </row>
    <row r="373" spans="1:14" ht="36" hidden="1">
      <c r="A373" s="166"/>
      <c r="B373" s="244" t="s">
        <v>201</v>
      </c>
      <c r="C373" s="166"/>
      <c r="D373" s="167" t="s">
        <v>202</v>
      </c>
      <c r="E373" s="206">
        <f>SUM(E374:E379)</f>
        <v>357346</v>
      </c>
      <c r="F373" s="206">
        <f>SUM(F374:F379)</f>
        <v>716000</v>
      </c>
      <c r="G373" s="159">
        <v>0</v>
      </c>
      <c r="H373" s="206">
        <f aca="true" t="shared" si="98" ref="H373:N373">SUM(H374:H379)</f>
        <v>716000</v>
      </c>
      <c r="I373" s="206">
        <f t="shared" si="98"/>
        <v>0</v>
      </c>
      <c r="J373" s="206">
        <f t="shared" si="98"/>
        <v>716000</v>
      </c>
      <c r="K373" s="275">
        <f t="shared" si="98"/>
        <v>0</v>
      </c>
      <c r="L373" s="205">
        <f t="shared" si="98"/>
        <v>716000</v>
      </c>
      <c r="M373" s="205">
        <f t="shared" si="98"/>
        <v>0</v>
      </c>
      <c r="N373" s="205">
        <f t="shared" si="98"/>
        <v>716000</v>
      </c>
    </row>
    <row r="374" spans="1:14" ht="12.75" hidden="1">
      <c r="A374" s="166"/>
      <c r="B374" s="244"/>
      <c r="C374" s="166" t="s">
        <v>203</v>
      </c>
      <c r="D374" s="163" t="s">
        <v>204</v>
      </c>
      <c r="E374" s="202">
        <v>338544</v>
      </c>
      <c r="F374" s="202">
        <v>691680</v>
      </c>
      <c r="G374" s="159">
        <v>0</v>
      </c>
      <c r="H374" s="202">
        <v>691680</v>
      </c>
      <c r="I374" s="159"/>
      <c r="J374" s="194">
        <f aca="true" t="shared" si="99" ref="J374:J379">H374+I374</f>
        <v>691680</v>
      </c>
      <c r="K374" s="16"/>
      <c r="L374" s="332">
        <f aca="true" t="shared" si="100" ref="L374:L379">J374+K374</f>
        <v>691680</v>
      </c>
      <c r="M374" s="332"/>
      <c r="N374" s="332">
        <f aca="true" t="shared" si="101" ref="N374:N379">L374+M374</f>
        <v>691680</v>
      </c>
    </row>
    <row r="375" spans="1:14" ht="12.75" hidden="1">
      <c r="A375" s="166"/>
      <c r="B375" s="244"/>
      <c r="C375" s="166" t="s">
        <v>205</v>
      </c>
      <c r="D375" s="163" t="s">
        <v>147</v>
      </c>
      <c r="E375" s="202">
        <v>5325</v>
      </c>
      <c r="F375" s="202">
        <v>8665</v>
      </c>
      <c r="G375" s="159">
        <v>0</v>
      </c>
      <c r="H375" s="202">
        <v>8665</v>
      </c>
      <c r="I375" s="159"/>
      <c r="J375" s="194">
        <f t="shared" si="99"/>
        <v>8665</v>
      </c>
      <c r="K375" s="16"/>
      <c r="L375" s="332">
        <f t="shared" si="100"/>
        <v>8665</v>
      </c>
      <c r="M375" s="332"/>
      <c r="N375" s="332">
        <f t="shared" si="101"/>
        <v>8665</v>
      </c>
    </row>
    <row r="376" spans="1:14" ht="12.75" hidden="1">
      <c r="A376" s="166"/>
      <c r="B376" s="244"/>
      <c r="C376" s="166" t="s">
        <v>190</v>
      </c>
      <c r="D376" s="163" t="s">
        <v>142</v>
      </c>
      <c r="E376" s="202">
        <v>10968</v>
      </c>
      <c r="F376" s="202">
        <v>11576</v>
      </c>
      <c r="G376" s="159">
        <v>0</v>
      </c>
      <c r="H376" s="202">
        <v>11576</v>
      </c>
      <c r="I376" s="159"/>
      <c r="J376" s="194">
        <f t="shared" si="99"/>
        <v>11576</v>
      </c>
      <c r="K376" s="16"/>
      <c r="L376" s="332">
        <f t="shared" si="100"/>
        <v>11576</v>
      </c>
      <c r="M376" s="332"/>
      <c r="N376" s="332">
        <f t="shared" si="101"/>
        <v>11576</v>
      </c>
    </row>
    <row r="377" spans="1:14" ht="12.75" hidden="1">
      <c r="A377" s="166"/>
      <c r="B377" s="244"/>
      <c r="C377" s="166" t="s">
        <v>206</v>
      </c>
      <c r="D377" s="163" t="s">
        <v>143</v>
      </c>
      <c r="E377" s="202">
        <v>131</v>
      </c>
      <c r="F377" s="202">
        <v>213</v>
      </c>
      <c r="G377" s="159">
        <v>0</v>
      </c>
      <c r="H377" s="202">
        <v>213</v>
      </c>
      <c r="I377" s="159"/>
      <c r="J377" s="194">
        <f t="shared" si="99"/>
        <v>213</v>
      </c>
      <c r="K377" s="16"/>
      <c r="L377" s="332">
        <f t="shared" si="100"/>
        <v>213</v>
      </c>
      <c r="M377" s="332"/>
      <c r="N377" s="332">
        <f t="shared" si="101"/>
        <v>213</v>
      </c>
    </row>
    <row r="378" spans="1:14" ht="12.75" hidden="1">
      <c r="A378" s="166"/>
      <c r="B378" s="244"/>
      <c r="C378" s="166" t="s">
        <v>191</v>
      </c>
      <c r="D378" s="163" t="s">
        <v>132</v>
      </c>
      <c r="E378" s="202">
        <v>964</v>
      </c>
      <c r="F378" s="202">
        <v>2410</v>
      </c>
      <c r="G378" s="159">
        <v>0</v>
      </c>
      <c r="H378" s="202">
        <v>2410</v>
      </c>
      <c r="I378" s="159"/>
      <c r="J378" s="194">
        <f t="shared" si="99"/>
        <v>2410</v>
      </c>
      <c r="K378" s="16"/>
      <c r="L378" s="332">
        <f t="shared" si="100"/>
        <v>2410</v>
      </c>
      <c r="M378" s="332"/>
      <c r="N378" s="332">
        <f t="shared" si="101"/>
        <v>2410</v>
      </c>
    </row>
    <row r="379" spans="1:14" ht="12.75" hidden="1">
      <c r="A379" s="166"/>
      <c r="B379" s="244"/>
      <c r="C379" s="166" t="s">
        <v>140</v>
      </c>
      <c r="D379" s="163" t="s">
        <v>127</v>
      </c>
      <c r="E379" s="202">
        <v>1414</v>
      </c>
      <c r="F379" s="202">
        <v>1456</v>
      </c>
      <c r="G379" s="159">
        <v>0</v>
      </c>
      <c r="H379" s="202">
        <v>1456</v>
      </c>
      <c r="I379" s="159"/>
      <c r="J379" s="194">
        <f t="shared" si="99"/>
        <v>1456</v>
      </c>
      <c r="K379" s="16"/>
      <c r="L379" s="332">
        <f t="shared" si="100"/>
        <v>1456</v>
      </c>
      <c r="M379" s="332"/>
      <c r="N379" s="332">
        <f t="shared" si="101"/>
        <v>1456</v>
      </c>
    </row>
    <row r="380" spans="1:14" ht="48" hidden="1">
      <c r="A380" s="166"/>
      <c r="B380" s="244" t="s">
        <v>207</v>
      </c>
      <c r="C380" s="166"/>
      <c r="D380" s="163" t="s">
        <v>105</v>
      </c>
      <c r="E380" s="195">
        <v>6900</v>
      </c>
      <c r="F380" s="195">
        <f>SUM(F381)</f>
        <v>6500</v>
      </c>
      <c r="G380" s="159">
        <v>0</v>
      </c>
      <c r="H380" s="195">
        <f aca="true" t="shared" si="102" ref="H380:N380">SUM(H381)</f>
        <v>6500</v>
      </c>
      <c r="I380" s="195">
        <f t="shared" si="102"/>
        <v>0</v>
      </c>
      <c r="J380" s="195">
        <f t="shared" si="102"/>
        <v>6500</v>
      </c>
      <c r="K380" s="268">
        <f t="shared" si="102"/>
        <v>0</v>
      </c>
      <c r="L380" s="181">
        <f t="shared" si="102"/>
        <v>6500</v>
      </c>
      <c r="M380" s="181">
        <f t="shared" si="102"/>
        <v>0</v>
      </c>
      <c r="N380" s="181">
        <f t="shared" si="102"/>
        <v>6500</v>
      </c>
    </row>
    <row r="381" spans="1:14" ht="12.75" hidden="1">
      <c r="A381" s="166"/>
      <c r="B381" s="244"/>
      <c r="C381" s="166">
        <v>4130</v>
      </c>
      <c r="D381" s="163" t="s">
        <v>208</v>
      </c>
      <c r="E381" s="193">
        <v>6900</v>
      </c>
      <c r="F381" s="193">
        <v>6500</v>
      </c>
      <c r="G381" s="159">
        <v>0</v>
      </c>
      <c r="H381" s="193">
        <v>6500</v>
      </c>
      <c r="I381" s="159"/>
      <c r="J381" s="194">
        <f>H381+I381</f>
        <v>6500</v>
      </c>
      <c r="K381" s="16"/>
      <c r="L381" s="332">
        <f>J381+K381</f>
        <v>6500</v>
      </c>
      <c r="M381" s="332"/>
      <c r="N381" s="332">
        <f>L381+M381</f>
        <v>6500</v>
      </c>
    </row>
    <row r="382" spans="1:14" ht="24">
      <c r="A382" s="166"/>
      <c r="B382" s="244" t="s">
        <v>209</v>
      </c>
      <c r="C382" s="166"/>
      <c r="D382" s="163" t="s">
        <v>210</v>
      </c>
      <c r="E382" s="195" t="e">
        <f>SUM(E383+#REF!)</f>
        <v>#REF!</v>
      </c>
      <c r="F382" s="195">
        <f>SUM(F383:F383)</f>
        <v>96840</v>
      </c>
      <c r="G382" s="159">
        <v>0</v>
      </c>
      <c r="H382" s="195">
        <f>SUM(H383:H383)</f>
        <v>96840</v>
      </c>
      <c r="I382" s="195">
        <f>SUM(I383:I383)</f>
        <v>1650</v>
      </c>
      <c r="J382" s="195">
        <f>SUM(J383:J383)</f>
        <v>98490</v>
      </c>
      <c r="K382" s="268">
        <f>SUM(K383:K383)</f>
        <v>0</v>
      </c>
      <c r="L382" s="181">
        <f>SUM(L383:L383)</f>
        <v>98490</v>
      </c>
      <c r="M382" s="181">
        <f>M383</f>
        <v>69200</v>
      </c>
      <c r="N382" s="181">
        <f>SUM(N383:N383)</f>
        <v>167690</v>
      </c>
    </row>
    <row r="383" spans="1:14" ht="12.75">
      <c r="A383" s="166"/>
      <c r="B383" s="244"/>
      <c r="C383" s="166">
        <v>3110</v>
      </c>
      <c r="D383" s="163" t="s">
        <v>204</v>
      </c>
      <c r="E383" s="193">
        <v>95634</v>
      </c>
      <c r="F383" s="193">
        <v>96840</v>
      </c>
      <c r="G383" s="159">
        <v>0</v>
      </c>
      <c r="H383" s="193">
        <v>96840</v>
      </c>
      <c r="I383" s="159">
        <v>1650</v>
      </c>
      <c r="J383" s="194">
        <f>H383+I383</f>
        <v>98490</v>
      </c>
      <c r="K383" s="16"/>
      <c r="L383" s="332">
        <f>J383+K383</f>
        <v>98490</v>
      </c>
      <c r="M383" s="347">
        <v>69200</v>
      </c>
      <c r="N383" s="347">
        <f>L383+M383</f>
        <v>167690</v>
      </c>
    </row>
    <row r="384" spans="1:14" ht="12.75">
      <c r="A384" s="166"/>
      <c r="B384" s="244" t="s">
        <v>211</v>
      </c>
      <c r="C384" s="166"/>
      <c r="D384" s="163" t="s">
        <v>212</v>
      </c>
      <c r="E384" s="202">
        <f>SUM(E385)</f>
        <v>135990</v>
      </c>
      <c r="F384" s="193">
        <f>SUM(F385:F386)</f>
        <v>140070</v>
      </c>
      <c r="G384" s="159">
        <v>0</v>
      </c>
      <c r="H384" s="193">
        <f aca="true" t="shared" si="103" ref="H384:N384">SUM(H385:H386)</f>
        <v>138670</v>
      </c>
      <c r="I384" s="193">
        <f t="shared" si="103"/>
        <v>0</v>
      </c>
      <c r="J384" s="193">
        <f t="shared" si="103"/>
        <v>138670</v>
      </c>
      <c r="K384" s="271">
        <f t="shared" si="103"/>
        <v>0</v>
      </c>
      <c r="L384" s="181">
        <f t="shared" si="103"/>
        <v>138670</v>
      </c>
      <c r="M384" s="181">
        <f t="shared" si="103"/>
        <v>-27720</v>
      </c>
      <c r="N384" s="181">
        <f t="shared" si="103"/>
        <v>110950</v>
      </c>
    </row>
    <row r="385" spans="1:14" ht="12.75">
      <c r="A385" s="166"/>
      <c r="B385" s="244"/>
      <c r="C385" s="166" t="s">
        <v>203</v>
      </c>
      <c r="D385" s="163" t="s">
        <v>204</v>
      </c>
      <c r="E385" s="202">
        <v>135990</v>
      </c>
      <c r="F385" s="193">
        <v>139500</v>
      </c>
      <c r="G385" s="159">
        <v>-1400</v>
      </c>
      <c r="H385" s="193">
        <f>SUM(F385+G385)</f>
        <v>138100</v>
      </c>
      <c r="I385" s="159"/>
      <c r="J385" s="194">
        <f>H385+I385</f>
        <v>138100</v>
      </c>
      <c r="K385" s="16"/>
      <c r="L385" s="347">
        <f>J385+K385</f>
        <v>138100</v>
      </c>
      <c r="M385" s="347">
        <v>-27720</v>
      </c>
      <c r="N385" s="347">
        <f>L385+M385</f>
        <v>110380</v>
      </c>
    </row>
    <row r="386" spans="1:14" ht="12.75" hidden="1">
      <c r="A386" s="166"/>
      <c r="B386" s="244"/>
      <c r="C386" s="166" t="s">
        <v>140</v>
      </c>
      <c r="D386" s="163" t="s">
        <v>127</v>
      </c>
      <c r="E386" s="202">
        <v>0</v>
      </c>
      <c r="F386" s="193">
        <v>570</v>
      </c>
      <c r="G386" s="159">
        <v>0</v>
      </c>
      <c r="H386" s="193">
        <v>570</v>
      </c>
      <c r="I386" s="159"/>
      <c r="J386" s="194">
        <f>H386+I386</f>
        <v>570</v>
      </c>
      <c r="K386" s="16"/>
      <c r="L386" s="332">
        <f>J386+K386</f>
        <v>570</v>
      </c>
      <c r="M386" s="332"/>
      <c r="N386" s="332">
        <f>L386+M386</f>
        <v>570</v>
      </c>
    </row>
    <row r="387" spans="1:14" ht="12.75">
      <c r="A387" s="166"/>
      <c r="B387" s="244" t="s">
        <v>213</v>
      </c>
      <c r="C387" s="166"/>
      <c r="D387" s="163" t="s">
        <v>108</v>
      </c>
      <c r="E387" s="193">
        <f>SUM(E388:E401)</f>
        <v>173235</v>
      </c>
      <c r="F387" s="193">
        <f>SUM(F388:F401)</f>
        <v>216182</v>
      </c>
      <c r="G387" s="159">
        <v>0</v>
      </c>
      <c r="H387" s="193">
        <f aca="true" t="shared" si="104" ref="H387:N387">SUM(H388:H401)</f>
        <v>216182</v>
      </c>
      <c r="I387" s="193">
        <f t="shared" si="104"/>
        <v>0</v>
      </c>
      <c r="J387" s="193">
        <f t="shared" si="104"/>
        <v>216182</v>
      </c>
      <c r="K387" s="271">
        <f t="shared" si="104"/>
        <v>0</v>
      </c>
      <c r="L387" s="181">
        <f t="shared" si="104"/>
        <v>216182</v>
      </c>
      <c r="M387" s="181">
        <f t="shared" si="104"/>
        <v>0</v>
      </c>
      <c r="N387" s="181">
        <f t="shared" si="104"/>
        <v>216182</v>
      </c>
    </row>
    <row r="388" spans="1:14" ht="24" hidden="1">
      <c r="A388" s="166"/>
      <c r="B388" s="244"/>
      <c r="C388" s="166">
        <v>3020</v>
      </c>
      <c r="D388" s="163" t="s">
        <v>153</v>
      </c>
      <c r="E388" s="193">
        <v>170</v>
      </c>
      <c r="F388" s="193">
        <v>340</v>
      </c>
      <c r="G388" s="159">
        <v>0</v>
      </c>
      <c r="H388" s="193">
        <v>340</v>
      </c>
      <c r="I388" s="159"/>
      <c r="J388" s="194">
        <f>H388+I388</f>
        <v>340</v>
      </c>
      <c r="K388" s="16"/>
      <c r="L388" s="332">
        <f>J388+K388</f>
        <v>340</v>
      </c>
      <c r="M388" s="332"/>
      <c r="N388" s="332">
        <f>L388+M388</f>
        <v>340</v>
      </c>
    </row>
    <row r="389" spans="1:14" ht="12.75" hidden="1">
      <c r="A389" s="166"/>
      <c r="B389" s="244"/>
      <c r="C389" s="166">
        <v>4010</v>
      </c>
      <c r="D389" s="163" t="s">
        <v>147</v>
      </c>
      <c r="E389" s="193">
        <v>117850</v>
      </c>
      <c r="F389" s="193">
        <v>151010</v>
      </c>
      <c r="G389" s="159">
        <v>0</v>
      </c>
      <c r="H389" s="193">
        <v>151010</v>
      </c>
      <c r="I389" s="159"/>
      <c r="J389" s="194">
        <f aca="true" t="shared" si="105" ref="J389:J401">H389+I389</f>
        <v>151010</v>
      </c>
      <c r="K389" s="16"/>
      <c r="L389" s="332">
        <f aca="true" t="shared" si="106" ref="L389:L401">J389+K389</f>
        <v>151010</v>
      </c>
      <c r="M389" s="332"/>
      <c r="N389" s="332">
        <f aca="true" t="shared" si="107" ref="N389:N401">L389+M389</f>
        <v>151010</v>
      </c>
    </row>
    <row r="390" spans="1:14" ht="12.75" hidden="1">
      <c r="A390" s="166"/>
      <c r="B390" s="244"/>
      <c r="C390" s="166">
        <v>4040</v>
      </c>
      <c r="D390" s="163" t="s">
        <v>148</v>
      </c>
      <c r="E390" s="193">
        <v>6760</v>
      </c>
      <c r="F390" s="193">
        <v>10461</v>
      </c>
      <c r="G390" s="159">
        <v>0</v>
      </c>
      <c r="H390" s="193">
        <v>10461</v>
      </c>
      <c r="I390" s="159"/>
      <c r="J390" s="194">
        <f t="shared" si="105"/>
        <v>10461</v>
      </c>
      <c r="K390" s="16"/>
      <c r="L390" s="332">
        <f t="shared" si="106"/>
        <v>10461</v>
      </c>
      <c r="M390" s="332"/>
      <c r="N390" s="332">
        <f t="shared" si="107"/>
        <v>10461</v>
      </c>
    </row>
    <row r="391" spans="1:14" ht="12.75" hidden="1">
      <c r="A391" s="166"/>
      <c r="B391" s="244"/>
      <c r="C391" s="166">
        <v>4110</v>
      </c>
      <c r="D391" s="163" t="s">
        <v>142</v>
      </c>
      <c r="E391" s="193">
        <v>22010</v>
      </c>
      <c r="F391" s="193">
        <v>24406</v>
      </c>
      <c r="G391" s="159">
        <v>0</v>
      </c>
      <c r="H391" s="193">
        <v>24406</v>
      </c>
      <c r="I391" s="159"/>
      <c r="J391" s="194">
        <f t="shared" si="105"/>
        <v>24406</v>
      </c>
      <c r="K391" s="16"/>
      <c r="L391" s="332">
        <f t="shared" si="106"/>
        <v>24406</v>
      </c>
      <c r="M391" s="332"/>
      <c r="N391" s="332">
        <f t="shared" si="107"/>
        <v>24406</v>
      </c>
    </row>
    <row r="392" spans="1:14" ht="12.75" hidden="1">
      <c r="A392" s="166"/>
      <c r="B392" s="244"/>
      <c r="C392" s="166">
        <v>4120</v>
      </c>
      <c r="D392" s="163" t="s">
        <v>143</v>
      </c>
      <c r="E392" s="193">
        <v>2965</v>
      </c>
      <c r="F392" s="193">
        <v>3290</v>
      </c>
      <c r="G392" s="159">
        <v>0</v>
      </c>
      <c r="H392" s="193">
        <v>3290</v>
      </c>
      <c r="I392" s="159"/>
      <c r="J392" s="194">
        <f t="shared" si="105"/>
        <v>3290</v>
      </c>
      <c r="K392" s="16"/>
      <c r="L392" s="332">
        <f t="shared" si="106"/>
        <v>3290</v>
      </c>
      <c r="M392" s="332">
        <v>0</v>
      </c>
      <c r="N392" s="332">
        <f t="shared" si="107"/>
        <v>3290</v>
      </c>
    </row>
    <row r="393" spans="1:14" ht="12.75">
      <c r="A393" s="166"/>
      <c r="B393" s="244"/>
      <c r="C393" s="166">
        <v>4210</v>
      </c>
      <c r="D393" s="163" t="s">
        <v>132</v>
      </c>
      <c r="E393" s="193">
        <v>5160</v>
      </c>
      <c r="F393" s="193">
        <v>5984</v>
      </c>
      <c r="G393" s="159">
        <v>0</v>
      </c>
      <c r="H393" s="193">
        <v>5984</v>
      </c>
      <c r="I393" s="159"/>
      <c r="J393" s="194">
        <f t="shared" si="105"/>
        <v>5984</v>
      </c>
      <c r="K393" s="16"/>
      <c r="L393" s="332">
        <f t="shared" si="106"/>
        <v>5984</v>
      </c>
      <c r="M393" s="332">
        <v>700</v>
      </c>
      <c r="N393" s="332">
        <f t="shared" si="107"/>
        <v>6684</v>
      </c>
    </row>
    <row r="394" spans="1:14" ht="12.75" hidden="1">
      <c r="A394" s="166"/>
      <c r="B394" s="244"/>
      <c r="C394" s="166">
        <v>4260</v>
      </c>
      <c r="D394" s="163" t="s">
        <v>154</v>
      </c>
      <c r="E394" s="193">
        <v>4030</v>
      </c>
      <c r="F394" s="193">
        <v>4151</v>
      </c>
      <c r="G394" s="159">
        <v>0</v>
      </c>
      <c r="H394" s="193">
        <v>4151</v>
      </c>
      <c r="I394" s="159"/>
      <c r="J394" s="194">
        <f t="shared" si="105"/>
        <v>4151</v>
      </c>
      <c r="K394" s="16"/>
      <c r="L394" s="332">
        <f t="shared" si="106"/>
        <v>4151</v>
      </c>
      <c r="M394" s="332"/>
      <c r="N394" s="332">
        <f t="shared" si="107"/>
        <v>4151</v>
      </c>
    </row>
    <row r="395" spans="1:14" ht="12.75" hidden="1">
      <c r="A395" s="166"/>
      <c r="B395" s="244"/>
      <c r="C395" s="166" t="s">
        <v>198</v>
      </c>
      <c r="D395" s="163" t="s">
        <v>199</v>
      </c>
      <c r="E395" s="193">
        <v>400</v>
      </c>
      <c r="F395" s="193">
        <v>400</v>
      </c>
      <c r="G395" s="159">
        <v>0</v>
      </c>
      <c r="H395" s="193">
        <v>400</v>
      </c>
      <c r="I395" s="159"/>
      <c r="J395" s="194">
        <f t="shared" si="105"/>
        <v>400</v>
      </c>
      <c r="K395" s="16"/>
      <c r="L395" s="332">
        <f t="shared" si="106"/>
        <v>400</v>
      </c>
      <c r="M395" s="332"/>
      <c r="N395" s="332">
        <f t="shared" si="107"/>
        <v>400</v>
      </c>
    </row>
    <row r="396" spans="1:14" ht="12.75">
      <c r="A396" s="166"/>
      <c r="B396" s="244"/>
      <c r="C396" s="166" t="s">
        <v>214</v>
      </c>
      <c r="D396" s="163" t="s">
        <v>177</v>
      </c>
      <c r="E396" s="193">
        <v>200</v>
      </c>
      <c r="F396" s="193">
        <v>206</v>
      </c>
      <c r="G396" s="159">
        <v>0</v>
      </c>
      <c r="H396" s="193">
        <v>206</v>
      </c>
      <c r="I396" s="159"/>
      <c r="J396" s="194">
        <f t="shared" si="105"/>
        <v>206</v>
      </c>
      <c r="K396" s="16"/>
      <c r="L396" s="332">
        <f t="shared" si="106"/>
        <v>206</v>
      </c>
      <c r="M396" s="332">
        <v>300</v>
      </c>
      <c r="N396" s="332">
        <f t="shared" si="107"/>
        <v>506</v>
      </c>
    </row>
    <row r="397" spans="1:14" ht="12.75">
      <c r="A397" s="166"/>
      <c r="B397" s="244"/>
      <c r="C397" s="166">
        <v>4300</v>
      </c>
      <c r="D397" s="163" t="s">
        <v>127</v>
      </c>
      <c r="E397" s="193">
        <v>8286</v>
      </c>
      <c r="F397" s="193">
        <v>10025</v>
      </c>
      <c r="G397" s="159">
        <v>0</v>
      </c>
      <c r="H397" s="193">
        <v>10025</v>
      </c>
      <c r="I397" s="159">
        <v>-720</v>
      </c>
      <c r="J397" s="194">
        <f t="shared" si="105"/>
        <v>9305</v>
      </c>
      <c r="K397" s="16"/>
      <c r="L397" s="332">
        <f t="shared" si="106"/>
        <v>9305</v>
      </c>
      <c r="M397" s="332">
        <v>-1000</v>
      </c>
      <c r="N397" s="332">
        <f t="shared" si="107"/>
        <v>8305</v>
      </c>
    </row>
    <row r="398" spans="1:14" ht="12.75" hidden="1">
      <c r="A398" s="166"/>
      <c r="B398" s="244"/>
      <c r="C398" s="166" t="s">
        <v>311</v>
      </c>
      <c r="D398" s="163" t="s">
        <v>312</v>
      </c>
      <c r="E398" s="193"/>
      <c r="F398" s="193"/>
      <c r="G398" s="159"/>
      <c r="H398" s="193"/>
      <c r="I398" s="159">
        <v>720</v>
      </c>
      <c r="J398" s="194">
        <f t="shared" si="105"/>
        <v>720</v>
      </c>
      <c r="K398" s="16"/>
      <c r="L398" s="332">
        <f t="shared" si="106"/>
        <v>720</v>
      </c>
      <c r="M398" s="332"/>
      <c r="N398" s="332">
        <f t="shared" si="107"/>
        <v>720</v>
      </c>
    </row>
    <row r="399" spans="1:14" ht="12.75" hidden="1">
      <c r="A399" s="166"/>
      <c r="B399" s="244"/>
      <c r="C399" s="166">
        <v>4410</v>
      </c>
      <c r="D399" s="163" t="s">
        <v>149</v>
      </c>
      <c r="E399" s="193">
        <v>1308</v>
      </c>
      <c r="F399" s="193">
        <v>1347</v>
      </c>
      <c r="G399" s="159">
        <v>0</v>
      </c>
      <c r="H399" s="193">
        <v>1347</v>
      </c>
      <c r="I399" s="159"/>
      <c r="J399" s="194">
        <f t="shared" si="105"/>
        <v>1347</v>
      </c>
      <c r="K399" s="16"/>
      <c r="L399" s="332">
        <f t="shared" si="106"/>
        <v>1347</v>
      </c>
      <c r="M399" s="332"/>
      <c r="N399" s="332">
        <f t="shared" si="107"/>
        <v>1347</v>
      </c>
    </row>
    <row r="400" spans="1:14" ht="12.75" hidden="1">
      <c r="A400" s="166"/>
      <c r="B400" s="244"/>
      <c r="C400" s="166">
        <v>4430</v>
      </c>
      <c r="D400" s="163" t="s">
        <v>144</v>
      </c>
      <c r="E400" s="193">
        <v>410</v>
      </c>
      <c r="F400" s="193">
        <v>422</v>
      </c>
      <c r="G400" s="159">
        <v>0</v>
      </c>
      <c r="H400" s="193">
        <v>422</v>
      </c>
      <c r="I400" s="159"/>
      <c r="J400" s="194">
        <f t="shared" si="105"/>
        <v>422</v>
      </c>
      <c r="K400" s="16"/>
      <c r="L400" s="332">
        <f t="shared" si="106"/>
        <v>422</v>
      </c>
      <c r="M400" s="332"/>
      <c r="N400" s="332">
        <f t="shared" si="107"/>
        <v>422</v>
      </c>
    </row>
    <row r="401" spans="1:14" ht="24" hidden="1">
      <c r="A401" s="166"/>
      <c r="B401" s="244"/>
      <c r="C401" s="166">
        <v>4440</v>
      </c>
      <c r="D401" s="167" t="s">
        <v>150</v>
      </c>
      <c r="E401" s="198">
        <v>3686</v>
      </c>
      <c r="F401" s="198">
        <v>4140</v>
      </c>
      <c r="G401" s="159">
        <v>0</v>
      </c>
      <c r="H401" s="198">
        <v>4140</v>
      </c>
      <c r="I401" s="159"/>
      <c r="J401" s="217">
        <f t="shared" si="105"/>
        <v>4140</v>
      </c>
      <c r="K401" s="16"/>
      <c r="L401" s="332">
        <f t="shared" si="106"/>
        <v>4140</v>
      </c>
      <c r="M401" s="332"/>
      <c r="N401" s="332">
        <f t="shared" si="107"/>
        <v>4140</v>
      </c>
    </row>
    <row r="402" spans="1:14" ht="24">
      <c r="A402" s="166"/>
      <c r="B402" s="244" t="s">
        <v>215</v>
      </c>
      <c r="C402" s="166"/>
      <c r="D402" s="167" t="s">
        <v>216</v>
      </c>
      <c r="E402" s="207">
        <f>SUM(E403:E404)</f>
        <v>9135</v>
      </c>
      <c r="F402" s="207">
        <f>SUM(F403:F404)</f>
        <v>9542</v>
      </c>
      <c r="G402" s="159">
        <v>0</v>
      </c>
      <c r="H402" s="207">
        <f aca="true" t="shared" si="108" ref="H402:N402">SUM(H403:H404)</f>
        <v>9542</v>
      </c>
      <c r="I402" s="207">
        <f t="shared" si="108"/>
        <v>0</v>
      </c>
      <c r="J402" s="207">
        <f t="shared" si="108"/>
        <v>9542</v>
      </c>
      <c r="K402" s="276">
        <f t="shared" si="108"/>
        <v>0</v>
      </c>
      <c r="L402" s="205">
        <f t="shared" si="108"/>
        <v>9542</v>
      </c>
      <c r="M402" s="205">
        <f t="shared" si="108"/>
        <v>7720</v>
      </c>
      <c r="N402" s="205">
        <f t="shared" si="108"/>
        <v>17262</v>
      </c>
    </row>
    <row r="403" spans="1:14" ht="12.75">
      <c r="A403" s="166"/>
      <c r="B403" s="244"/>
      <c r="C403" s="166">
        <v>4110</v>
      </c>
      <c r="D403" s="163" t="s">
        <v>142</v>
      </c>
      <c r="E403" s="193">
        <v>1167</v>
      </c>
      <c r="F403" s="193">
        <v>1335</v>
      </c>
      <c r="G403" s="159">
        <v>0</v>
      </c>
      <c r="H403" s="193">
        <v>1335</v>
      </c>
      <c r="I403" s="159"/>
      <c r="J403" s="194">
        <f>H403+I403</f>
        <v>1335</v>
      </c>
      <c r="K403" s="16"/>
      <c r="L403" s="332">
        <f>J403+K403</f>
        <v>1335</v>
      </c>
      <c r="M403" s="332">
        <v>1080</v>
      </c>
      <c r="N403" s="332">
        <f>L403+M403</f>
        <v>2415</v>
      </c>
    </row>
    <row r="404" spans="1:14" ht="12.75">
      <c r="A404" s="166"/>
      <c r="B404" s="244"/>
      <c r="C404" s="166" t="s">
        <v>173</v>
      </c>
      <c r="D404" s="163" t="s">
        <v>174</v>
      </c>
      <c r="E404" s="193">
        <v>7968</v>
      </c>
      <c r="F404" s="193">
        <v>8207</v>
      </c>
      <c r="G404" s="159">
        <v>0</v>
      </c>
      <c r="H404" s="193">
        <v>8207</v>
      </c>
      <c r="I404" s="159"/>
      <c r="J404" s="194">
        <f>H404+I404</f>
        <v>8207</v>
      </c>
      <c r="K404" s="16"/>
      <c r="L404" s="332">
        <f>J404+K404</f>
        <v>8207</v>
      </c>
      <c r="M404" s="332">
        <v>6640</v>
      </c>
      <c r="N404" s="332">
        <f>L404+M404</f>
        <v>14847</v>
      </c>
    </row>
    <row r="405" spans="1:14" ht="12.75">
      <c r="A405" s="166"/>
      <c r="B405" s="244" t="s">
        <v>218</v>
      </c>
      <c r="C405" s="166"/>
      <c r="D405" s="163" t="s">
        <v>16</v>
      </c>
      <c r="E405" s="193">
        <f>SUM(E406:E406)</f>
        <v>24273</v>
      </c>
      <c r="F405" s="193">
        <f aca="true" t="shared" si="109" ref="F405:N405">SUM(F406:F407)</f>
        <v>19168</v>
      </c>
      <c r="G405" s="159">
        <f t="shared" si="109"/>
        <v>1400</v>
      </c>
      <c r="H405" s="193">
        <f t="shared" si="109"/>
        <v>20568</v>
      </c>
      <c r="I405" s="193">
        <f t="shared" si="109"/>
        <v>8364</v>
      </c>
      <c r="J405" s="193">
        <f t="shared" si="109"/>
        <v>28932</v>
      </c>
      <c r="K405" s="271">
        <f t="shared" si="109"/>
        <v>0</v>
      </c>
      <c r="L405" s="181">
        <f t="shared" si="109"/>
        <v>28932</v>
      </c>
      <c r="M405" s="181">
        <f t="shared" si="109"/>
        <v>5000</v>
      </c>
      <c r="N405" s="181">
        <f t="shared" si="109"/>
        <v>33932</v>
      </c>
    </row>
    <row r="406" spans="1:14" ht="12.75">
      <c r="A406" s="166"/>
      <c r="B406" s="244"/>
      <c r="C406" s="166">
        <v>3110</v>
      </c>
      <c r="D406" s="163" t="s">
        <v>217</v>
      </c>
      <c r="E406" s="193">
        <v>24273</v>
      </c>
      <c r="F406" s="193">
        <v>19168</v>
      </c>
      <c r="G406" s="159">
        <v>0</v>
      </c>
      <c r="H406" s="193">
        <v>19168</v>
      </c>
      <c r="I406" s="159">
        <v>8364</v>
      </c>
      <c r="J406" s="194">
        <f>H406+I406</f>
        <v>27532</v>
      </c>
      <c r="K406" s="16"/>
      <c r="L406" s="332">
        <f>J406+K406</f>
        <v>27532</v>
      </c>
      <c r="M406" s="332">
        <v>5000</v>
      </c>
      <c r="N406" s="332">
        <f>L406+M406</f>
        <v>32532</v>
      </c>
    </row>
    <row r="407" spans="1:14" ht="12.75" hidden="1">
      <c r="A407" s="166"/>
      <c r="B407" s="244"/>
      <c r="C407" s="166">
        <v>4300</v>
      </c>
      <c r="D407" s="163" t="s">
        <v>127</v>
      </c>
      <c r="E407" s="193"/>
      <c r="F407" s="193"/>
      <c r="G407" s="159">
        <v>1400</v>
      </c>
      <c r="H407" s="193">
        <v>1400</v>
      </c>
      <c r="I407" s="159"/>
      <c r="J407" s="194">
        <f>H407+I407</f>
        <v>1400</v>
      </c>
      <c r="K407" s="16"/>
      <c r="L407" s="332">
        <f>J407+K407</f>
        <v>1400</v>
      </c>
      <c r="M407" s="332"/>
      <c r="N407" s="332">
        <f>L407+M407</f>
        <v>1400</v>
      </c>
    </row>
    <row r="408" spans="1:14" ht="12.75">
      <c r="A408" s="172">
        <v>854</v>
      </c>
      <c r="B408" s="243"/>
      <c r="C408" s="172"/>
      <c r="D408" s="157" t="s">
        <v>110</v>
      </c>
      <c r="E408" s="192">
        <f>SUM(E409+E424)</f>
        <v>198874</v>
      </c>
      <c r="F408" s="192">
        <f>SUM(F409+F424)</f>
        <v>206595</v>
      </c>
      <c r="G408" s="174">
        <f>SUM(G409+G424+G426)</f>
        <v>154439</v>
      </c>
      <c r="H408" s="192">
        <f>SUM(H409+H424+H426)</f>
        <v>361034</v>
      </c>
      <c r="I408" s="192">
        <f>SUM(I409+I424+I426)</f>
        <v>0</v>
      </c>
      <c r="J408" s="192">
        <f>SUM(J409+J424+J426)</f>
        <v>361034</v>
      </c>
      <c r="K408" s="266">
        <f>SUM(K409++K422+K424+K426)</f>
        <v>23658</v>
      </c>
      <c r="L408" s="184">
        <f>SUM(L409+L422+L424+L426)</f>
        <v>384692</v>
      </c>
      <c r="M408" s="184">
        <f>SUM(M409+M422+M424+M426)</f>
        <v>0</v>
      </c>
      <c r="N408" s="184">
        <f>SUM(N409+N422+N424+N426)</f>
        <v>384692</v>
      </c>
    </row>
    <row r="409" spans="1:14" ht="12.75" hidden="1">
      <c r="A409" s="166"/>
      <c r="B409" s="244">
        <v>85401</v>
      </c>
      <c r="C409" s="166"/>
      <c r="D409" s="163" t="s">
        <v>219</v>
      </c>
      <c r="E409" s="193">
        <f>SUM(E410:E421)</f>
        <v>198151</v>
      </c>
      <c r="F409" s="193">
        <f>SUM(F410:F421)</f>
        <v>206062</v>
      </c>
      <c r="G409" s="159">
        <v>0</v>
      </c>
      <c r="H409" s="193">
        <f aca="true" t="shared" si="110" ref="H409:N409">SUM(H410:H421)</f>
        <v>206062</v>
      </c>
      <c r="I409" s="193">
        <f t="shared" si="110"/>
        <v>0</v>
      </c>
      <c r="J409" s="193">
        <f t="shared" si="110"/>
        <v>206062</v>
      </c>
      <c r="K409" s="271">
        <f t="shared" si="110"/>
        <v>0</v>
      </c>
      <c r="L409" s="181">
        <f t="shared" si="110"/>
        <v>206062</v>
      </c>
      <c r="M409" s="181">
        <f t="shared" si="110"/>
        <v>0</v>
      </c>
      <c r="N409" s="181">
        <f t="shared" si="110"/>
        <v>206062</v>
      </c>
    </row>
    <row r="410" spans="1:14" ht="24" hidden="1">
      <c r="A410" s="166"/>
      <c r="B410" s="244"/>
      <c r="C410" s="166">
        <v>3020</v>
      </c>
      <c r="D410" s="163" t="s">
        <v>153</v>
      </c>
      <c r="E410" s="193">
        <v>4888</v>
      </c>
      <c r="F410" s="193">
        <v>5788</v>
      </c>
      <c r="G410" s="159">
        <v>0</v>
      </c>
      <c r="H410" s="193">
        <v>5788</v>
      </c>
      <c r="I410" s="159"/>
      <c r="J410" s="194">
        <f>H410+I410</f>
        <v>5788</v>
      </c>
      <c r="K410" s="16"/>
      <c r="L410" s="332">
        <f>J410+K410</f>
        <v>5788</v>
      </c>
      <c r="M410" s="332"/>
      <c r="N410" s="332">
        <f>L410+M410</f>
        <v>5788</v>
      </c>
    </row>
    <row r="411" spans="1:14" ht="12.75" hidden="1">
      <c r="A411" s="166"/>
      <c r="B411" s="244"/>
      <c r="C411" s="166">
        <v>4010</v>
      </c>
      <c r="D411" s="163" t="s">
        <v>147</v>
      </c>
      <c r="E411" s="193">
        <v>121295</v>
      </c>
      <c r="F411" s="193">
        <v>140705</v>
      </c>
      <c r="G411" s="159">
        <v>0</v>
      </c>
      <c r="H411" s="193">
        <v>140705</v>
      </c>
      <c r="I411" s="159"/>
      <c r="J411" s="194">
        <f aca="true" t="shared" si="111" ref="J411:J431">H411+I411</f>
        <v>140705</v>
      </c>
      <c r="K411" s="16"/>
      <c r="L411" s="332">
        <f aca="true" t="shared" si="112" ref="L411:L421">J411+K411</f>
        <v>140705</v>
      </c>
      <c r="M411" s="332"/>
      <c r="N411" s="332">
        <f aca="true" t="shared" si="113" ref="N411:N421">L411+M411</f>
        <v>140705</v>
      </c>
    </row>
    <row r="412" spans="1:14" ht="12.75" hidden="1">
      <c r="A412" s="166"/>
      <c r="B412" s="244"/>
      <c r="C412" s="166">
        <v>4040</v>
      </c>
      <c r="D412" s="163" t="s">
        <v>148</v>
      </c>
      <c r="E412" s="193">
        <v>9429</v>
      </c>
      <c r="F412" s="193">
        <v>10310</v>
      </c>
      <c r="G412" s="159">
        <v>0</v>
      </c>
      <c r="H412" s="193">
        <v>10310</v>
      </c>
      <c r="I412" s="159"/>
      <c r="J412" s="194">
        <f t="shared" si="111"/>
        <v>10310</v>
      </c>
      <c r="K412" s="16"/>
      <c r="L412" s="332">
        <f t="shared" si="112"/>
        <v>10310</v>
      </c>
      <c r="M412" s="332"/>
      <c r="N412" s="332">
        <f t="shared" si="113"/>
        <v>10310</v>
      </c>
    </row>
    <row r="413" spans="1:14" ht="12.75" hidden="1">
      <c r="A413" s="166"/>
      <c r="B413" s="244"/>
      <c r="C413" s="166">
        <v>4110</v>
      </c>
      <c r="D413" s="163" t="s">
        <v>142</v>
      </c>
      <c r="E413" s="193">
        <v>24330</v>
      </c>
      <c r="F413" s="193">
        <v>28074</v>
      </c>
      <c r="G413" s="159">
        <v>0</v>
      </c>
      <c r="H413" s="193">
        <v>28074</v>
      </c>
      <c r="I413" s="159"/>
      <c r="J413" s="194">
        <f t="shared" si="111"/>
        <v>28074</v>
      </c>
      <c r="K413" s="16"/>
      <c r="L413" s="332">
        <f t="shared" si="112"/>
        <v>28074</v>
      </c>
      <c r="M413" s="332"/>
      <c r="N413" s="332">
        <f t="shared" si="113"/>
        <v>28074</v>
      </c>
    </row>
    <row r="414" spans="1:14" ht="12.75" hidden="1">
      <c r="A414" s="166"/>
      <c r="B414" s="244"/>
      <c r="C414" s="166">
        <v>4120</v>
      </c>
      <c r="D414" s="163" t="s">
        <v>143</v>
      </c>
      <c r="E414" s="193">
        <v>3300</v>
      </c>
      <c r="F414" s="193">
        <v>3823</v>
      </c>
      <c r="G414" s="159">
        <v>0</v>
      </c>
      <c r="H414" s="193">
        <v>3823</v>
      </c>
      <c r="I414" s="159"/>
      <c r="J414" s="194">
        <f t="shared" si="111"/>
        <v>3823</v>
      </c>
      <c r="K414" s="16"/>
      <c r="L414" s="332">
        <f t="shared" si="112"/>
        <v>3823</v>
      </c>
      <c r="M414" s="332"/>
      <c r="N414" s="332">
        <f t="shared" si="113"/>
        <v>3823</v>
      </c>
    </row>
    <row r="415" spans="1:14" ht="24" hidden="1">
      <c r="A415" s="166"/>
      <c r="B415" s="244"/>
      <c r="C415" s="166">
        <v>4140</v>
      </c>
      <c r="D415" s="163" t="s">
        <v>175</v>
      </c>
      <c r="E415" s="193">
        <v>638</v>
      </c>
      <c r="F415" s="193">
        <v>780</v>
      </c>
      <c r="G415" s="159">
        <v>0</v>
      </c>
      <c r="H415" s="193">
        <v>780</v>
      </c>
      <c r="I415" s="159"/>
      <c r="J415" s="194">
        <f t="shared" si="111"/>
        <v>780</v>
      </c>
      <c r="K415" s="16"/>
      <c r="L415" s="332">
        <f t="shared" si="112"/>
        <v>780</v>
      </c>
      <c r="M415" s="332"/>
      <c r="N415" s="332">
        <f t="shared" si="113"/>
        <v>780</v>
      </c>
    </row>
    <row r="416" spans="1:14" ht="12.75" hidden="1">
      <c r="A416" s="166"/>
      <c r="B416" s="244"/>
      <c r="C416" s="166">
        <v>4210</v>
      </c>
      <c r="D416" s="163" t="s">
        <v>132</v>
      </c>
      <c r="E416" s="193">
        <v>4227</v>
      </c>
      <c r="F416" s="193">
        <v>4354</v>
      </c>
      <c r="G416" s="159">
        <v>0</v>
      </c>
      <c r="H416" s="193">
        <v>4354</v>
      </c>
      <c r="I416" s="159"/>
      <c r="J416" s="194">
        <f t="shared" si="111"/>
        <v>4354</v>
      </c>
      <c r="K416" s="16"/>
      <c r="L416" s="332">
        <f t="shared" si="112"/>
        <v>4354</v>
      </c>
      <c r="M416" s="332"/>
      <c r="N416" s="332">
        <f t="shared" si="113"/>
        <v>4354</v>
      </c>
    </row>
    <row r="417" spans="1:14" ht="12.75" hidden="1">
      <c r="A417" s="166"/>
      <c r="B417" s="244"/>
      <c r="C417" s="166">
        <v>4260</v>
      </c>
      <c r="D417" s="163" t="s">
        <v>154</v>
      </c>
      <c r="E417" s="193">
        <v>1519</v>
      </c>
      <c r="F417" s="193">
        <v>1565</v>
      </c>
      <c r="G417" s="159">
        <v>0</v>
      </c>
      <c r="H417" s="193">
        <v>1565</v>
      </c>
      <c r="I417" s="159"/>
      <c r="J417" s="194">
        <f t="shared" si="111"/>
        <v>1565</v>
      </c>
      <c r="K417" s="16"/>
      <c r="L417" s="332">
        <f t="shared" si="112"/>
        <v>1565</v>
      </c>
      <c r="M417" s="332"/>
      <c r="N417" s="332">
        <f t="shared" si="113"/>
        <v>1565</v>
      </c>
    </row>
    <row r="418" spans="1:14" ht="12.75" hidden="1">
      <c r="A418" s="166"/>
      <c r="B418" s="244"/>
      <c r="C418" s="166">
        <v>4270</v>
      </c>
      <c r="D418" s="163" t="s">
        <v>133</v>
      </c>
      <c r="E418" s="193">
        <v>20000</v>
      </c>
      <c r="F418" s="193">
        <v>0</v>
      </c>
      <c r="G418" s="159">
        <v>0</v>
      </c>
      <c r="H418" s="193">
        <v>0</v>
      </c>
      <c r="I418" s="159"/>
      <c r="J418" s="194">
        <f t="shared" si="111"/>
        <v>0</v>
      </c>
      <c r="K418" s="16"/>
      <c r="L418" s="332">
        <f t="shared" si="112"/>
        <v>0</v>
      </c>
      <c r="M418" s="332"/>
      <c r="N418" s="332">
        <f t="shared" si="113"/>
        <v>0</v>
      </c>
    </row>
    <row r="419" spans="1:14" ht="12.75" hidden="1">
      <c r="A419" s="166"/>
      <c r="B419" s="244"/>
      <c r="C419" s="166">
        <v>4300</v>
      </c>
      <c r="D419" s="163" t="s">
        <v>127</v>
      </c>
      <c r="E419" s="193">
        <v>740</v>
      </c>
      <c r="F419" s="193">
        <v>1262</v>
      </c>
      <c r="G419" s="159">
        <v>0</v>
      </c>
      <c r="H419" s="193">
        <v>1262</v>
      </c>
      <c r="I419" s="159"/>
      <c r="J419" s="194">
        <f t="shared" si="111"/>
        <v>1262</v>
      </c>
      <c r="K419" s="16"/>
      <c r="L419" s="332">
        <f t="shared" si="112"/>
        <v>1262</v>
      </c>
      <c r="M419" s="332"/>
      <c r="N419" s="332">
        <f t="shared" si="113"/>
        <v>1262</v>
      </c>
    </row>
    <row r="420" spans="1:14" ht="12.75" hidden="1">
      <c r="A420" s="166"/>
      <c r="B420" s="244"/>
      <c r="C420" s="166">
        <v>4410</v>
      </c>
      <c r="D420" s="163" t="s">
        <v>149</v>
      </c>
      <c r="E420" s="193">
        <v>1080</v>
      </c>
      <c r="F420" s="193">
        <v>1612</v>
      </c>
      <c r="G420" s="159">
        <v>0</v>
      </c>
      <c r="H420" s="193">
        <v>1612</v>
      </c>
      <c r="I420" s="159"/>
      <c r="J420" s="194">
        <f t="shared" si="111"/>
        <v>1612</v>
      </c>
      <c r="K420" s="16"/>
      <c r="L420" s="332">
        <f t="shared" si="112"/>
        <v>1612</v>
      </c>
      <c r="M420" s="332"/>
      <c r="N420" s="332">
        <f t="shared" si="113"/>
        <v>1612</v>
      </c>
    </row>
    <row r="421" spans="1:14" ht="24" hidden="1">
      <c r="A421" s="166"/>
      <c r="B421" s="244"/>
      <c r="C421" s="166">
        <v>4440</v>
      </c>
      <c r="D421" s="163" t="s">
        <v>150</v>
      </c>
      <c r="E421" s="193">
        <v>6705</v>
      </c>
      <c r="F421" s="193">
        <v>7789</v>
      </c>
      <c r="G421" s="159">
        <v>0</v>
      </c>
      <c r="H421" s="193">
        <v>7789</v>
      </c>
      <c r="I421" s="159"/>
      <c r="J421" s="194">
        <f t="shared" si="111"/>
        <v>7789</v>
      </c>
      <c r="K421" s="16"/>
      <c r="L421" s="332">
        <f t="shared" si="112"/>
        <v>7789</v>
      </c>
      <c r="M421" s="332"/>
      <c r="N421" s="332">
        <f t="shared" si="113"/>
        <v>7789</v>
      </c>
    </row>
    <row r="422" spans="1:14" ht="12.75" hidden="1">
      <c r="A422" s="166"/>
      <c r="B422" s="244" t="s">
        <v>332</v>
      </c>
      <c r="C422" s="166"/>
      <c r="D422" s="163" t="s">
        <v>334</v>
      </c>
      <c r="E422" s="193"/>
      <c r="F422" s="193"/>
      <c r="G422" s="159"/>
      <c r="H422" s="193"/>
      <c r="I422" s="159"/>
      <c r="J422" s="194">
        <v>0</v>
      </c>
      <c r="K422" s="261">
        <v>20658</v>
      </c>
      <c r="L422" s="332">
        <f>L423</f>
        <v>20658</v>
      </c>
      <c r="M422" s="332">
        <f>M423</f>
        <v>0</v>
      </c>
      <c r="N422" s="332">
        <f>N423</f>
        <v>20658</v>
      </c>
    </row>
    <row r="423" spans="1:14" ht="12.75" hidden="1">
      <c r="A423" s="166"/>
      <c r="B423" s="244"/>
      <c r="C423" s="166" t="s">
        <v>333</v>
      </c>
      <c r="D423" s="163" t="s">
        <v>335</v>
      </c>
      <c r="E423" s="193"/>
      <c r="F423" s="193"/>
      <c r="G423" s="159"/>
      <c r="H423" s="193"/>
      <c r="I423" s="159"/>
      <c r="J423" s="194">
        <v>0</v>
      </c>
      <c r="K423" s="261">
        <v>20658</v>
      </c>
      <c r="L423" s="332">
        <v>20658</v>
      </c>
      <c r="M423" s="332"/>
      <c r="N423" s="332">
        <f>L423+M423</f>
        <v>20658</v>
      </c>
    </row>
    <row r="424" spans="1:14" ht="12.75" hidden="1">
      <c r="A424" s="166"/>
      <c r="B424" s="244">
        <v>85446</v>
      </c>
      <c r="C424" s="166"/>
      <c r="D424" s="163" t="s">
        <v>186</v>
      </c>
      <c r="E424" s="193">
        <v>723</v>
      </c>
      <c r="F424" s="193">
        <f>SUM(F425)</f>
        <v>533</v>
      </c>
      <c r="G424" s="159">
        <v>0</v>
      </c>
      <c r="H424" s="193">
        <f>SUM(H425)</f>
        <v>533</v>
      </c>
      <c r="I424" s="159"/>
      <c r="J424" s="194">
        <f t="shared" si="111"/>
        <v>533</v>
      </c>
      <c r="K424" s="267">
        <f>K425</f>
        <v>0</v>
      </c>
      <c r="L424" s="332">
        <f>L425</f>
        <v>533</v>
      </c>
      <c r="M424" s="332">
        <f>M425</f>
        <v>0</v>
      </c>
      <c r="N424" s="332">
        <f>N425</f>
        <v>533</v>
      </c>
    </row>
    <row r="425" spans="1:14" ht="12.75" hidden="1">
      <c r="A425" s="166"/>
      <c r="B425" s="244"/>
      <c r="C425" s="166">
        <v>3250</v>
      </c>
      <c r="D425" s="163" t="s">
        <v>188</v>
      </c>
      <c r="E425" s="193">
        <v>723</v>
      </c>
      <c r="F425" s="193">
        <v>533</v>
      </c>
      <c r="G425" s="159">
        <v>0</v>
      </c>
      <c r="H425" s="193">
        <v>533</v>
      </c>
      <c r="I425" s="159"/>
      <c r="J425" s="194">
        <f t="shared" si="111"/>
        <v>533</v>
      </c>
      <c r="K425" s="16"/>
      <c r="L425" s="332">
        <f>J425+K425</f>
        <v>533</v>
      </c>
      <c r="M425" s="332"/>
      <c r="N425" s="332">
        <f>L425+M425</f>
        <v>533</v>
      </c>
    </row>
    <row r="426" spans="1:14" ht="12.75">
      <c r="A426" s="166"/>
      <c r="B426" s="244" t="s">
        <v>270</v>
      </c>
      <c r="C426" s="166"/>
      <c r="D426" s="163" t="s">
        <v>16</v>
      </c>
      <c r="E426" s="193"/>
      <c r="F426" s="193">
        <v>0</v>
      </c>
      <c r="G426" s="177">
        <v>154439</v>
      </c>
      <c r="H426" s="193">
        <f>SUM(H431)</f>
        <v>154439</v>
      </c>
      <c r="I426" s="159"/>
      <c r="J426" s="194">
        <f t="shared" si="111"/>
        <v>154439</v>
      </c>
      <c r="K426" s="267">
        <f>K427+K431</f>
        <v>3000</v>
      </c>
      <c r="L426" s="332">
        <f>SUM(L427:L431)</f>
        <v>157439</v>
      </c>
      <c r="M426" s="332">
        <f>SUM(M427:M431)</f>
        <v>0</v>
      </c>
      <c r="N426" s="332">
        <f>SUM(N427:N431)</f>
        <v>157439</v>
      </c>
    </row>
    <row r="427" spans="1:14" ht="48">
      <c r="A427" s="166"/>
      <c r="B427" s="244"/>
      <c r="C427" s="166" t="s">
        <v>138</v>
      </c>
      <c r="D427" s="163" t="s">
        <v>139</v>
      </c>
      <c r="E427" s="193"/>
      <c r="F427" s="193"/>
      <c r="G427" s="177"/>
      <c r="H427" s="193"/>
      <c r="I427" s="159"/>
      <c r="J427" s="194">
        <v>0</v>
      </c>
      <c r="K427" s="228">
        <v>3000</v>
      </c>
      <c r="L427" s="332">
        <v>3000</v>
      </c>
      <c r="M427" s="332">
        <v>-3000</v>
      </c>
      <c r="N427" s="332">
        <f>L427+M427</f>
        <v>0</v>
      </c>
    </row>
    <row r="428" spans="1:14" ht="12.75">
      <c r="A428" s="166"/>
      <c r="B428" s="244"/>
      <c r="C428" s="336" t="s">
        <v>173</v>
      </c>
      <c r="D428" s="163" t="s">
        <v>174</v>
      </c>
      <c r="E428" s="195"/>
      <c r="F428" s="195"/>
      <c r="G428" s="159"/>
      <c r="H428" s="195"/>
      <c r="I428" s="159"/>
      <c r="J428" s="194"/>
      <c r="K428" s="261"/>
      <c r="L428" s="332"/>
      <c r="M428" s="332">
        <v>1500</v>
      </c>
      <c r="N428" s="332">
        <f>L428+M428</f>
        <v>1500</v>
      </c>
    </row>
    <row r="429" spans="1:14" ht="12.75">
      <c r="A429" s="166"/>
      <c r="B429" s="244"/>
      <c r="C429" s="337" t="s">
        <v>191</v>
      </c>
      <c r="D429" s="163" t="s">
        <v>132</v>
      </c>
      <c r="E429" s="287"/>
      <c r="F429" s="287"/>
      <c r="G429" s="83"/>
      <c r="H429" s="287"/>
      <c r="I429" s="83"/>
      <c r="J429" s="228"/>
      <c r="K429" s="261"/>
      <c r="L429" s="332"/>
      <c r="M429" s="332">
        <v>750</v>
      </c>
      <c r="N429" s="332">
        <f>L429+M429</f>
        <v>750</v>
      </c>
    </row>
    <row r="430" spans="1:14" ht="12.75">
      <c r="A430" s="166"/>
      <c r="B430" s="244"/>
      <c r="C430" s="338">
        <v>4300</v>
      </c>
      <c r="D430" s="163" t="s">
        <v>127</v>
      </c>
      <c r="L430" s="178"/>
      <c r="M430" s="332">
        <v>750</v>
      </c>
      <c r="N430" s="332">
        <f>L430+M430</f>
        <v>750</v>
      </c>
    </row>
    <row r="431" spans="1:14" ht="12.75" hidden="1">
      <c r="A431" s="166"/>
      <c r="B431" s="244"/>
      <c r="C431" s="166" t="s">
        <v>180</v>
      </c>
      <c r="D431" s="163" t="s">
        <v>181</v>
      </c>
      <c r="E431" s="193"/>
      <c r="F431" s="193">
        <v>0</v>
      </c>
      <c r="G431" s="177">
        <v>154439</v>
      </c>
      <c r="H431" s="193">
        <f>SUM(F431:G431)</f>
        <v>154439</v>
      </c>
      <c r="I431" s="159"/>
      <c r="J431" s="194">
        <f t="shared" si="111"/>
        <v>154439</v>
      </c>
      <c r="K431" s="16"/>
      <c r="L431" s="332">
        <f>J431+K431</f>
        <v>154439</v>
      </c>
      <c r="M431" s="332"/>
      <c r="N431" s="332">
        <f>L431+M431</f>
        <v>154439</v>
      </c>
    </row>
    <row r="432" spans="1:14" ht="12.75" customHeight="1">
      <c r="A432" s="172">
        <v>900</v>
      </c>
      <c r="B432" s="243"/>
      <c r="C432" s="172"/>
      <c r="D432" s="157" t="s">
        <v>111</v>
      </c>
      <c r="E432" s="192">
        <f>SUM(E433+E436+E439+E442+E444+E448+E451)</f>
        <v>983818</v>
      </c>
      <c r="F432" s="192">
        <f>SUM(F433+F436+F439+F442+F444+F448+F451)</f>
        <v>1191021</v>
      </c>
      <c r="G432" s="159">
        <v>0</v>
      </c>
      <c r="H432" s="192">
        <f aca="true" t="shared" si="114" ref="H432:N432">SUM(H433+H436+H439+H442+H444+H448+H451)</f>
        <v>1191021</v>
      </c>
      <c r="I432" s="192">
        <f t="shared" si="114"/>
        <v>53650</v>
      </c>
      <c r="J432" s="192">
        <f t="shared" si="114"/>
        <v>1244671</v>
      </c>
      <c r="K432" s="266">
        <f t="shared" si="114"/>
        <v>18016</v>
      </c>
      <c r="L432" s="184">
        <f t="shared" si="114"/>
        <v>1262687</v>
      </c>
      <c r="M432" s="184">
        <f t="shared" si="114"/>
        <v>21500</v>
      </c>
      <c r="N432" s="184">
        <f t="shared" si="114"/>
        <v>1284187</v>
      </c>
    </row>
    <row r="433" spans="1:14" ht="12.75" hidden="1">
      <c r="A433" s="166"/>
      <c r="B433" s="244">
        <v>90001</v>
      </c>
      <c r="C433" s="166"/>
      <c r="D433" s="163" t="s">
        <v>220</v>
      </c>
      <c r="E433" s="193">
        <f>SUM(E434:E435)</f>
        <v>10000</v>
      </c>
      <c r="F433" s="193">
        <f>SUM(F434:F435)</f>
        <v>10000</v>
      </c>
      <c r="G433" s="159">
        <v>0</v>
      </c>
      <c r="H433" s="193">
        <f aca="true" t="shared" si="115" ref="H433:N433">SUM(H434:H435)</f>
        <v>10000</v>
      </c>
      <c r="I433" s="193">
        <f t="shared" si="115"/>
        <v>0</v>
      </c>
      <c r="J433" s="193">
        <f t="shared" si="115"/>
        <v>10000</v>
      </c>
      <c r="K433" s="271">
        <f t="shared" si="115"/>
        <v>0</v>
      </c>
      <c r="L433" s="181">
        <f t="shared" si="115"/>
        <v>10000</v>
      </c>
      <c r="M433" s="181">
        <f t="shared" si="115"/>
        <v>0</v>
      </c>
      <c r="N433" s="181">
        <f t="shared" si="115"/>
        <v>10000</v>
      </c>
    </row>
    <row r="434" spans="1:14" ht="12.75" hidden="1">
      <c r="A434" s="166"/>
      <c r="B434" s="244"/>
      <c r="C434" s="166" t="s">
        <v>140</v>
      </c>
      <c r="D434" s="163" t="s">
        <v>127</v>
      </c>
      <c r="E434" s="193">
        <v>5000</v>
      </c>
      <c r="F434" s="193">
        <v>5000</v>
      </c>
      <c r="G434" s="159">
        <v>0</v>
      </c>
      <c r="H434" s="193">
        <v>5000</v>
      </c>
      <c r="I434" s="159"/>
      <c r="J434" s="194">
        <f>H434+I434</f>
        <v>5000</v>
      </c>
      <c r="K434" s="16"/>
      <c r="L434" s="332">
        <f>J434+K434</f>
        <v>5000</v>
      </c>
      <c r="M434" s="332"/>
      <c r="N434" s="332">
        <f>L434+M434</f>
        <v>5000</v>
      </c>
    </row>
    <row r="435" spans="1:14" ht="12.75" hidden="1">
      <c r="A435" s="166"/>
      <c r="B435" s="244"/>
      <c r="C435" s="166">
        <v>4430</v>
      </c>
      <c r="D435" s="163" t="s">
        <v>144</v>
      </c>
      <c r="E435" s="193">
        <v>5000</v>
      </c>
      <c r="F435" s="193">
        <v>5000</v>
      </c>
      <c r="G435" s="159">
        <v>0</v>
      </c>
      <c r="H435" s="193">
        <v>5000</v>
      </c>
      <c r="I435" s="159"/>
      <c r="J435" s="194">
        <f>H435+I435</f>
        <v>5000</v>
      </c>
      <c r="K435" s="16"/>
      <c r="L435" s="332">
        <f>J435+K435</f>
        <v>5000</v>
      </c>
      <c r="M435" s="332"/>
      <c r="N435" s="332">
        <f>L435+M435</f>
        <v>5000</v>
      </c>
    </row>
    <row r="436" spans="1:14" ht="12.75">
      <c r="A436" s="166"/>
      <c r="B436" s="244">
        <v>90003</v>
      </c>
      <c r="C436" s="166"/>
      <c r="D436" s="163" t="s">
        <v>221</v>
      </c>
      <c r="E436" s="193">
        <f>SUM(E437:E438)</f>
        <v>12000</v>
      </c>
      <c r="F436" s="193">
        <f>SUM(F437:F438)</f>
        <v>12390</v>
      </c>
      <c r="G436" s="159">
        <v>0</v>
      </c>
      <c r="H436" s="193">
        <f aca="true" t="shared" si="116" ref="H436:N436">SUM(H437:H438)</f>
        <v>12390</v>
      </c>
      <c r="I436" s="193">
        <f t="shared" si="116"/>
        <v>0</v>
      </c>
      <c r="J436" s="193">
        <f t="shared" si="116"/>
        <v>12390</v>
      </c>
      <c r="K436" s="271">
        <f t="shared" si="116"/>
        <v>0</v>
      </c>
      <c r="L436" s="181">
        <f t="shared" si="116"/>
        <v>12390</v>
      </c>
      <c r="M436" s="181">
        <f t="shared" si="116"/>
        <v>4500</v>
      </c>
      <c r="N436" s="181">
        <f t="shared" si="116"/>
        <v>16890</v>
      </c>
    </row>
    <row r="437" spans="1:14" ht="12.75" hidden="1">
      <c r="A437" s="166"/>
      <c r="B437" s="244"/>
      <c r="C437" s="166">
        <v>4210</v>
      </c>
      <c r="D437" s="163" t="s">
        <v>132</v>
      </c>
      <c r="E437" s="193">
        <v>3000</v>
      </c>
      <c r="F437" s="193">
        <v>3090</v>
      </c>
      <c r="G437" s="159">
        <v>0</v>
      </c>
      <c r="H437" s="193">
        <v>3090</v>
      </c>
      <c r="I437" s="159"/>
      <c r="J437" s="218">
        <f>H437+I437</f>
        <v>3090</v>
      </c>
      <c r="K437" s="16"/>
      <c r="L437" s="332">
        <f>J437+K437</f>
        <v>3090</v>
      </c>
      <c r="M437" s="332"/>
      <c r="N437" s="332">
        <f>L437+M437</f>
        <v>3090</v>
      </c>
    </row>
    <row r="438" spans="1:14" ht="12.75">
      <c r="A438" s="166"/>
      <c r="B438" s="244"/>
      <c r="C438" s="166">
        <v>4300</v>
      </c>
      <c r="D438" s="163" t="s">
        <v>127</v>
      </c>
      <c r="E438" s="193">
        <v>9000</v>
      </c>
      <c r="F438" s="193">
        <v>9300</v>
      </c>
      <c r="G438" s="159">
        <v>0</v>
      </c>
      <c r="H438" s="193">
        <v>9300</v>
      </c>
      <c r="I438" s="159"/>
      <c r="J438" s="218">
        <f>H438+I438</f>
        <v>9300</v>
      </c>
      <c r="K438" s="16"/>
      <c r="L438" s="332">
        <f>J438+K438</f>
        <v>9300</v>
      </c>
      <c r="M438" s="332">
        <v>4500</v>
      </c>
      <c r="N438" s="332">
        <f>L438+M438</f>
        <v>13800</v>
      </c>
    </row>
    <row r="439" spans="1:14" ht="12.75" hidden="1">
      <c r="A439" s="166"/>
      <c r="B439" s="244">
        <v>90004</v>
      </c>
      <c r="C439" s="166"/>
      <c r="D439" s="163" t="s">
        <v>223</v>
      </c>
      <c r="E439" s="193">
        <f>SUM(E440:E441)</f>
        <v>3570</v>
      </c>
      <c r="F439" s="193">
        <f>SUM(F440:F441)</f>
        <v>3680</v>
      </c>
      <c r="G439" s="159">
        <v>0</v>
      </c>
      <c r="H439" s="193">
        <f aca="true" t="shared" si="117" ref="H439:N439">SUM(H440:H441)</f>
        <v>3680</v>
      </c>
      <c r="I439" s="193">
        <f t="shared" si="117"/>
        <v>0</v>
      </c>
      <c r="J439" s="193">
        <f t="shared" si="117"/>
        <v>3680</v>
      </c>
      <c r="K439" s="271">
        <f t="shared" si="117"/>
        <v>0</v>
      </c>
      <c r="L439" s="181">
        <f t="shared" si="117"/>
        <v>3680</v>
      </c>
      <c r="M439" s="181">
        <f t="shared" si="117"/>
        <v>0</v>
      </c>
      <c r="N439" s="181">
        <f t="shared" si="117"/>
        <v>3680</v>
      </c>
    </row>
    <row r="440" spans="1:14" ht="12.75" hidden="1">
      <c r="A440" s="166"/>
      <c r="B440" s="244"/>
      <c r="C440" s="166">
        <v>4210</v>
      </c>
      <c r="D440" s="163" t="s">
        <v>132</v>
      </c>
      <c r="E440" s="193">
        <v>2000</v>
      </c>
      <c r="F440" s="193">
        <v>2100</v>
      </c>
      <c r="G440" s="159">
        <v>0</v>
      </c>
      <c r="H440" s="193">
        <v>2100</v>
      </c>
      <c r="I440" s="159"/>
      <c r="J440" s="194">
        <f>H440+I440</f>
        <v>2100</v>
      </c>
      <c r="K440" s="16"/>
      <c r="L440" s="332">
        <f>J440+K440</f>
        <v>2100</v>
      </c>
      <c r="M440" s="332"/>
      <c r="N440" s="332">
        <f>L440+M440</f>
        <v>2100</v>
      </c>
    </row>
    <row r="441" spans="1:14" ht="12.75" hidden="1">
      <c r="A441" s="166"/>
      <c r="B441" s="244"/>
      <c r="C441" s="166">
        <v>4300</v>
      </c>
      <c r="D441" s="163" t="s">
        <v>127</v>
      </c>
      <c r="E441" s="193">
        <v>1570</v>
      </c>
      <c r="F441" s="193">
        <v>1580</v>
      </c>
      <c r="G441" s="159">
        <v>0</v>
      </c>
      <c r="H441" s="193">
        <v>1580</v>
      </c>
      <c r="I441" s="159"/>
      <c r="J441" s="194">
        <f>H441+I441</f>
        <v>1580</v>
      </c>
      <c r="K441" s="16"/>
      <c r="L441" s="332">
        <f>J441+K441</f>
        <v>1580</v>
      </c>
      <c r="M441" s="332"/>
      <c r="N441" s="332">
        <f>L441+M441</f>
        <v>1580</v>
      </c>
    </row>
    <row r="442" spans="1:14" ht="12.75" hidden="1">
      <c r="A442" s="166"/>
      <c r="B442" s="244">
        <v>90013</v>
      </c>
      <c r="C442" s="166"/>
      <c r="D442" s="163" t="s">
        <v>224</v>
      </c>
      <c r="E442" s="193">
        <v>6750</v>
      </c>
      <c r="F442" s="193">
        <f>SUM(F443)</f>
        <v>6750</v>
      </c>
      <c r="G442" s="159">
        <v>0</v>
      </c>
      <c r="H442" s="193">
        <f aca="true" t="shared" si="118" ref="H442:N442">SUM(H443)</f>
        <v>6750</v>
      </c>
      <c r="I442" s="193">
        <f t="shared" si="118"/>
        <v>0</v>
      </c>
      <c r="J442" s="193">
        <f t="shared" si="118"/>
        <v>6750</v>
      </c>
      <c r="K442" s="271">
        <f t="shared" si="118"/>
        <v>0</v>
      </c>
      <c r="L442" s="181">
        <f t="shared" si="118"/>
        <v>6750</v>
      </c>
      <c r="M442" s="181">
        <f t="shared" si="118"/>
        <v>0</v>
      </c>
      <c r="N442" s="181">
        <f t="shared" si="118"/>
        <v>6750</v>
      </c>
    </row>
    <row r="443" spans="1:14" ht="48" hidden="1">
      <c r="A443" s="166"/>
      <c r="B443" s="244"/>
      <c r="C443" s="166">
        <v>6300</v>
      </c>
      <c r="D443" s="163" t="s">
        <v>222</v>
      </c>
      <c r="E443" s="195">
        <v>6750</v>
      </c>
      <c r="F443" s="195">
        <v>6750</v>
      </c>
      <c r="G443" s="159">
        <v>0</v>
      </c>
      <c r="H443" s="195">
        <v>6750</v>
      </c>
      <c r="I443" s="159"/>
      <c r="J443" s="194">
        <f>H443+I443</f>
        <v>6750</v>
      </c>
      <c r="K443" s="16"/>
      <c r="L443" s="332">
        <f>K443+J443</f>
        <v>6750</v>
      </c>
      <c r="M443" s="332"/>
      <c r="N443" s="332">
        <f>L443+M443</f>
        <v>6750</v>
      </c>
    </row>
    <row r="444" spans="1:14" ht="12.75" hidden="1">
      <c r="A444" s="166"/>
      <c r="B444" s="244">
        <v>90015</v>
      </c>
      <c r="C444" s="166"/>
      <c r="D444" s="163" t="s">
        <v>112</v>
      </c>
      <c r="E444" s="193">
        <f>SUM(E445:E446)</f>
        <v>245378</v>
      </c>
      <c r="F444" s="193">
        <f>SUM(F445:F447)</f>
        <v>514375</v>
      </c>
      <c r="G444" s="159">
        <v>0</v>
      </c>
      <c r="H444" s="193">
        <f aca="true" t="shared" si="119" ref="H444:N444">SUM(H445:H447)</f>
        <v>514375</v>
      </c>
      <c r="I444" s="193">
        <f t="shared" si="119"/>
        <v>0</v>
      </c>
      <c r="J444" s="193">
        <f t="shared" si="119"/>
        <v>514375</v>
      </c>
      <c r="K444" s="271">
        <f t="shared" si="119"/>
        <v>0</v>
      </c>
      <c r="L444" s="181">
        <f t="shared" si="119"/>
        <v>514375</v>
      </c>
      <c r="M444" s="181">
        <f t="shared" si="119"/>
        <v>0</v>
      </c>
      <c r="N444" s="181">
        <f t="shared" si="119"/>
        <v>514375</v>
      </c>
    </row>
    <row r="445" spans="1:14" ht="12.75" hidden="1">
      <c r="A445" s="166"/>
      <c r="B445" s="244"/>
      <c r="C445" s="166">
        <v>4260</v>
      </c>
      <c r="D445" s="163" t="s">
        <v>154</v>
      </c>
      <c r="E445" s="193">
        <v>147951</v>
      </c>
      <c r="F445" s="193">
        <v>162600</v>
      </c>
      <c r="G445" s="159">
        <v>0</v>
      </c>
      <c r="H445" s="193">
        <v>162600</v>
      </c>
      <c r="I445" s="159"/>
      <c r="J445" s="194">
        <f>H445+I445</f>
        <v>162600</v>
      </c>
      <c r="K445" s="16"/>
      <c r="L445" s="332">
        <f>J445+K445</f>
        <v>162600</v>
      </c>
      <c r="M445" s="332"/>
      <c r="N445" s="332">
        <f>L445+M445</f>
        <v>162600</v>
      </c>
    </row>
    <row r="446" spans="1:14" ht="12.75" hidden="1">
      <c r="A446" s="166"/>
      <c r="B446" s="244"/>
      <c r="C446" s="166">
        <v>4270</v>
      </c>
      <c r="D446" s="163" t="s">
        <v>133</v>
      </c>
      <c r="E446" s="193">
        <v>97427</v>
      </c>
      <c r="F446" s="193">
        <v>107230</v>
      </c>
      <c r="G446" s="159">
        <v>0</v>
      </c>
      <c r="H446" s="193">
        <v>107230</v>
      </c>
      <c r="I446" s="159"/>
      <c r="J446" s="194">
        <f>H446+I446</f>
        <v>107230</v>
      </c>
      <c r="K446" s="16"/>
      <c r="L446" s="332">
        <f>J446+K446</f>
        <v>107230</v>
      </c>
      <c r="M446" s="332"/>
      <c r="N446" s="332">
        <f>L446+M446</f>
        <v>107230</v>
      </c>
    </row>
    <row r="447" spans="1:14" ht="12.75" hidden="1">
      <c r="A447" s="166"/>
      <c r="B447" s="244"/>
      <c r="C447" s="166" t="s">
        <v>178</v>
      </c>
      <c r="D447" s="163" t="s">
        <v>121</v>
      </c>
      <c r="E447" s="193">
        <v>0</v>
      </c>
      <c r="F447" s="193">
        <v>244545</v>
      </c>
      <c r="G447" s="159">
        <v>0</v>
      </c>
      <c r="H447" s="193">
        <v>244545</v>
      </c>
      <c r="I447" s="159"/>
      <c r="J447" s="194">
        <f>H447+I447</f>
        <v>244545</v>
      </c>
      <c r="K447" s="16"/>
      <c r="L447" s="332">
        <f>J447+K447</f>
        <v>244545</v>
      </c>
      <c r="M447" s="332"/>
      <c r="N447" s="332">
        <f>L447+M447</f>
        <v>244545</v>
      </c>
    </row>
    <row r="448" spans="1:14" ht="12.75" hidden="1">
      <c r="A448" s="166"/>
      <c r="B448" s="246">
        <v>90017</v>
      </c>
      <c r="C448" s="166"/>
      <c r="D448" s="167" t="s">
        <v>225</v>
      </c>
      <c r="E448" s="193">
        <f>SUM(E449:E449)</f>
        <v>529220</v>
      </c>
      <c r="F448" s="193">
        <f>SUM(F449:F449)</f>
        <v>571076</v>
      </c>
      <c r="G448" s="159">
        <v>0</v>
      </c>
      <c r="H448" s="193">
        <f aca="true" t="shared" si="120" ref="H448:N448">SUM(H449:H449+H450)</f>
        <v>571076</v>
      </c>
      <c r="I448" s="193">
        <f t="shared" si="120"/>
        <v>53650</v>
      </c>
      <c r="J448" s="193">
        <f t="shared" si="120"/>
        <v>624726</v>
      </c>
      <c r="K448" s="271">
        <f t="shared" si="120"/>
        <v>0</v>
      </c>
      <c r="L448" s="181">
        <f t="shared" si="120"/>
        <v>624726</v>
      </c>
      <c r="M448" s="181">
        <f t="shared" si="120"/>
        <v>0</v>
      </c>
      <c r="N448" s="181">
        <f t="shared" si="120"/>
        <v>624726</v>
      </c>
    </row>
    <row r="449" spans="1:14" ht="24" hidden="1">
      <c r="A449" s="166"/>
      <c r="B449" s="244"/>
      <c r="C449" s="166">
        <v>2650</v>
      </c>
      <c r="D449" s="163" t="s">
        <v>226</v>
      </c>
      <c r="E449" s="195">
        <v>529220</v>
      </c>
      <c r="F449" s="195">
        <v>571076</v>
      </c>
      <c r="G449" s="159">
        <v>0</v>
      </c>
      <c r="H449" s="195">
        <v>571076</v>
      </c>
      <c r="I449" s="159"/>
      <c r="J449" s="194">
        <f>H449+I449</f>
        <v>571076</v>
      </c>
      <c r="K449" s="16"/>
      <c r="L449" s="332">
        <f>J449+K449</f>
        <v>571076</v>
      </c>
      <c r="M449" s="332"/>
      <c r="N449" s="332">
        <f>L449+M449</f>
        <v>571076</v>
      </c>
    </row>
    <row r="450" spans="1:14" ht="48" hidden="1">
      <c r="A450" s="166"/>
      <c r="B450" s="244"/>
      <c r="C450" s="166" t="s">
        <v>313</v>
      </c>
      <c r="D450" s="163" t="s">
        <v>314</v>
      </c>
      <c r="E450" s="195"/>
      <c r="F450" s="195"/>
      <c r="G450" s="159"/>
      <c r="H450" s="195"/>
      <c r="I450" s="177">
        <v>53650</v>
      </c>
      <c r="J450" s="194">
        <f>H450+I450</f>
        <v>53650</v>
      </c>
      <c r="K450" s="16"/>
      <c r="L450" s="332">
        <f>J450+K450</f>
        <v>53650</v>
      </c>
      <c r="M450" s="332"/>
      <c r="N450" s="332">
        <f>L450+M450</f>
        <v>53650</v>
      </c>
    </row>
    <row r="451" spans="1:14" ht="12.75">
      <c r="A451" s="166"/>
      <c r="B451" s="244">
        <v>90095</v>
      </c>
      <c r="C451" s="166"/>
      <c r="D451" s="163" t="s">
        <v>16</v>
      </c>
      <c r="E451" s="193">
        <f>SUM(E452:E455)</f>
        <v>176900</v>
      </c>
      <c r="F451" s="193">
        <f>SUM(F452:F455)</f>
        <v>72750</v>
      </c>
      <c r="G451" s="159">
        <v>0</v>
      </c>
      <c r="H451" s="193">
        <f aca="true" t="shared" si="121" ref="H451:N451">SUM(H452:H455)</f>
        <v>72750</v>
      </c>
      <c r="I451" s="193">
        <f t="shared" si="121"/>
        <v>0</v>
      </c>
      <c r="J451" s="193">
        <f t="shared" si="121"/>
        <v>72750</v>
      </c>
      <c r="K451" s="271">
        <f t="shared" si="121"/>
        <v>18016</v>
      </c>
      <c r="L451" s="181">
        <f t="shared" si="121"/>
        <v>90766</v>
      </c>
      <c r="M451" s="181">
        <f t="shared" si="121"/>
        <v>17000</v>
      </c>
      <c r="N451" s="181">
        <f t="shared" si="121"/>
        <v>107766</v>
      </c>
    </row>
    <row r="452" spans="1:14" ht="12.75">
      <c r="A452" s="166"/>
      <c r="B452" s="244"/>
      <c r="C452" s="166">
        <v>4210</v>
      </c>
      <c r="D452" s="163" t="s">
        <v>132</v>
      </c>
      <c r="E452" s="193">
        <v>42300</v>
      </c>
      <c r="F452" s="193">
        <v>13000</v>
      </c>
      <c r="G452" s="159">
        <v>0</v>
      </c>
      <c r="H452" s="193">
        <v>13000</v>
      </c>
      <c r="I452" s="159"/>
      <c r="J452" s="194">
        <f>H452+I452</f>
        <v>13000</v>
      </c>
      <c r="K452" s="16">
        <v>16216</v>
      </c>
      <c r="L452" s="332">
        <f>J452+K452</f>
        <v>29216</v>
      </c>
      <c r="M452" s="332">
        <v>-5000</v>
      </c>
      <c r="N452" s="332">
        <f>L452+M452</f>
        <v>24216</v>
      </c>
    </row>
    <row r="453" spans="1:14" ht="12.75" hidden="1">
      <c r="A453" s="166"/>
      <c r="B453" s="244"/>
      <c r="C453" s="166">
        <v>4260</v>
      </c>
      <c r="D453" s="163" t="s">
        <v>154</v>
      </c>
      <c r="E453" s="193">
        <v>25000</v>
      </c>
      <c r="F453" s="193">
        <f>SUM(E453*1.03)</f>
        <v>25750</v>
      </c>
      <c r="G453" s="159">
        <v>0</v>
      </c>
      <c r="H453" s="193">
        <v>25750</v>
      </c>
      <c r="I453" s="159"/>
      <c r="J453" s="194">
        <f>H453+I453</f>
        <v>25750</v>
      </c>
      <c r="K453" s="16">
        <v>1800</v>
      </c>
      <c r="L453" s="332">
        <f>J453+K453</f>
        <v>27550</v>
      </c>
      <c r="M453" s="332"/>
      <c r="N453" s="332">
        <f>L453+M453</f>
        <v>27550</v>
      </c>
    </row>
    <row r="454" spans="1:14" ht="12.75">
      <c r="A454" s="166"/>
      <c r="B454" s="244"/>
      <c r="C454" s="166">
        <v>4270</v>
      </c>
      <c r="D454" s="163" t="s">
        <v>133</v>
      </c>
      <c r="E454" s="193">
        <v>24000</v>
      </c>
      <c r="F454" s="193">
        <v>14000</v>
      </c>
      <c r="G454" s="159">
        <v>0</v>
      </c>
      <c r="H454" s="193">
        <v>14000</v>
      </c>
      <c r="I454" s="159"/>
      <c r="J454" s="194">
        <f>H454+I454</f>
        <v>14000</v>
      </c>
      <c r="K454" s="16"/>
      <c r="L454" s="332">
        <f>J454+K454</f>
        <v>14000</v>
      </c>
      <c r="M454" s="332">
        <v>5000</v>
      </c>
      <c r="N454" s="332">
        <f>L454+M454</f>
        <v>19000</v>
      </c>
    </row>
    <row r="455" spans="1:14" ht="12.75">
      <c r="A455" s="166"/>
      <c r="B455" s="244"/>
      <c r="C455" s="166">
        <v>4300</v>
      </c>
      <c r="D455" s="163" t="s">
        <v>127</v>
      </c>
      <c r="E455" s="193">
        <v>85600</v>
      </c>
      <c r="F455" s="193">
        <v>20000</v>
      </c>
      <c r="G455" s="159">
        <v>0</v>
      </c>
      <c r="H455" s="193">
        <v>20000</v>
      </c>
      <c r="I455" s="159"/>
      <c r="J455" s="194">
        <f>H455+I455</f>
        <v>20000</v>
      </c>
      <c r="K455" s="16"/>
      <c r="L455" s="347">
        <f>J455+K455</f>
        <v>20000</v>
      </c>
      <c r="M455" s="347">
        <v>17000</v>
      </c>
      <c r="N455" s="347">
        <f>L455+M455</f>
        <v>37000</v>
      </c>
    </row>
    <row r="456" spans="1:14" ht="12.75">
      <c r="A456" s="172">
        <v>921</v>
      </c>
      <c r="B456" s="243"/>
      <c r="C456" s="172"/>
      <c r="D456" s="157" t="s">
        <v>227</v>
      </c>
      <c r="E456" s="192">
        <f>SUM(E457+E459)</f>
        <v>333280</v>
      </c>
      <c r="F456" s="192">
        <f>SUM(F457+F459)</f>
        <v>376560</v>
      </c>
      <c r="G456" s="159">
        <v>0</v>
      </c>
      <c r="H456" s="192">
        <f>SUM(H457+H459)</f>
        <v>376560</v>
      </c>
      <c r="I456" s="192">
        <f>SUM(I457+I459)</f>
        <v>0</v>
      </c>
      <c r="J456" s="192">
        <f>SUM(J457+J459)</f>
        <v>376560</v>
      </c>
      <c r="K456" s="266">
        <f>SUM(K457+K459+K461+K464)</f>
        <v>51500</v>
      </c>
      <c r="L456" s="184">
        <f>SUM(L457+L459+L461+L464)</f>
        <v>428060</v>
      </c>
      <c r="M456" s="184">
        <f>SUM(M457+M459+M461+M464)</f>
        <v>800</v>
      </c>
      <c r="N456" s="184">
        <f>SUM(N457+N459+N461+N464)</f>
        <v>428860</v>
      </c>
    </row>
    <row r="457" spans="1:14" ht="12.75">
      <c r="A457" s="166"/>
      <c r="B457" s="244">
        <v>92114</v>
      </c>
      <c r="C457" s="166"/>
      <c r="D457" s="163" t="s">
        <v>228</v>
      </c>
      <c r="E457" s="193">
        <v>228640</v>
      </c>
      <c r="F457" s="193">
        <f>SUM(F458)</f>
        <v>291110</v>
      </c>
      <c r="G457" s="159">
        <v>0</v>
      </c>
      <c r="H457" s="193">
        <f aca="true" t="shared" si="122" ref="H457:N457">SUM(H458)</f>
        <v>291110</v>
      </c>
      <c r="I457" s="193">
        <f t="shared" si="122"/>
        <v>0</v>
      </c>
      <c r="J457" s="193">
        <f t="shared" si="122"/>
        <v>291110</v>
      </c>
      <c r="K457" s="271">
        <f t="shared" si="122"/>
        <v>4100</v>
      </c>
      <c r="L457" s="181">
        <f t="shared" si="122"/>
        <v>295210</v>
      </c>
      <c r="M457" s="181">
        <f t="shared" si="122"/>
        <v>300</v>
      </c>
      <c r="N457" s="181">
        <f t="shared" si="122"/>
        <v>295510</v>
      </c>
    </row>
    <row r="458" spans="1:14" ht="24">
      <c r="A458" s="166"/>
      <c r="B458" s="244"/>
      <c r="C458" s="166" t="s">
        <v>229</v>
      </c>
      <c r="D458" s="167" t="s">
        <v>230</v>
      </c>
      <c r="E458" s="198">
        <v>228640</v>
      </c>
      <c r="F458" s="207">
        <v>291110</v>
      </c>
      <c r="G458" s="159">
        <v>0</v>
      </c>
      <c r="H458" s="207">
        <v>291110</v>
      </c>
      <c r="I458" s="159"/>
      <c r="J458" s="194">
        <f>H458+I458</f>
        <v>291110</v>
      </c>
      <c r="K458" s="16">
        <v>4100</v>
      </c>
      <c r="L458" s="347">
        <f>J458+K458</f>
        <v>295210</v>
      </c>
      <c r="M458" s="347">
        <v>300</v>
      </c>
      <c r="N458" s="347">
        <f>L458+M458</f>
        <v>295510</v>
      </c>
    </row>
    <row r="459" spans="1:14" ht="12.75">
      <c r="A459" s="166"/>
      <c r="B459" s="244">
        <v>92116</v>
      </c>
      <c r="C459" s="166"/>
      <c r="D459" s="163" t="s">
        <v>231</v>
      </c>
      <c r="E459" s="193">
        <v>104640</v>
      </c>
      <c r="F459" s="193">
        <f>SUM(F460)</f>
        <v>85450</v>
      </c>
      <c r="G459" s="159">
        <v>0</v>
      </c>
      <c r="H459" s="193">
        <f aca="true" t="shared" si="123" ref="H459:N459">SUM(H460)</f>
        <v>85450</v>
      </c>
      <c r="I459" s="193">
        <f t="shared" si="123"/>
        <v>0</v>
      </c>
      <c r="J459" s="193">
        <f t="shared" si="123"/>
        <v>85450</v>
      </c>
      <c r="K459" s="271">
        <f t="shared" si="123"/>
        <v>500</v>
      </c>
      <c r="L459" s="181">
        <f t="shared" si="123"/>
        <v>85950</v>
      </c>
      <c r="M459" s="181">
        <f t="shared" si="123"/>
        <v>0</v>
      </c>
      <c r="N459" s="181">
        <f t="shared" si="123"/>
        <v>85950</v>
      </c>
    </row>
    <row r="460" spans="1:14" ht="24">
      <c r="A460" s="166"/>
      <c r="B460" s="244"/>
      <c r="C460" s="166" t="s">
        <v>229</v>
      </c>
      <c r="D460" s="167" t="s">
        <v>230</v>
      </c>
      <c r="E460" s="195">
        <v>104640</v>
      </c>
      <c r="F460" s="195">
        <v>85450</v>
      </c>
      <c r="G460" s="159">
        <v>0</v>
      </c>
      <c r="H460" s="195">
        <v>85450</v>
      </c>
      <c r="I460" s="159"/>
      <c r="J460" s="194">
        <f>H460+I460</f>
        <v>85450</v>
      </c>
      <c r="K460" s="16">
        <v>500</v>
      </c>
      <c r="L460" s="347">
        <f>J460+K460</f>
        <v>85950</v>
      </c>
      <c r="M460" s="347">
        <v>0</v>
      </c>
      <c r="N460" s="347">
        <f>L460+M460</f>
        <v>85950</v>
      </c>
    </row>
    <row r="461" spans="1:14" ht="12.75">
      <c r="A461" s="166"/>
      <c r="B461" s="244" t="s">
        <v>340</v>
      </c>
      <c r="C461" s="166"/>
      <c r="D461" s="167" t="s">
        <v>341</v>
      </c>
      <c r="E461" s="195"/>
      <c r="F461" s="195"/>
      <c r="G461" s="159"/>
      <c r="H461" s="195"/>
      <c r="I461" s="159"/>
      <c r="J461" s="194">
        <v>0</v>
      </c>
      <c r="K461" s="261">
        <f>K462</f>
        <v>35000</v>
      </c>
      <c r="L461" s="347">
        <f>SUM(L462:L463)</f>
        <v>35000</v>
      </c>
      <c r="M461" s="347">
        <f>SUM(M462:M463)</f>
        <v>200</v>
      </c>
      <c r="N461" s="347">
        <f>SUM(N462:N463)</f>
        <v>35200</v>
      </c>
    </row>
    <row r="462" spans="1:14" ht="36" hidden="1">
      <c r="A462" s="166"/>
      <c r="B462" s="244"/>
      <c r="C462" s="166" t="s">
        <v>342</v>
      </c>
      <c r="D462" s="167" t="s">
        <v>343</v>
      </c>
      <c r="E462" s="195"/>
      <c r="F462" s="195"/>
      <c r="G462" s="159"/>
      <c r="H462" s="195"/>
      <c r="I462" s="159"/>
      <c r="J462" s="194">
        <v>0</v>
      </c>
      <c r="K462" s="261">
        <v>35000</v>
      </c>
      <c r="L462" s="332">
        <v>35000</v>
      </c>
      <c r="M462" s="332"/>
      <c r="N462" s="332">
        <f>L462+M462</f>
        <v>35000</v>
      </c>
    </row>
    <row r="463" spans="1:14" ht="12.75">
      <c r="A463" s="166"/>
      <c r="B463" s="244"/>
      <c r="C463" s="166" t="s">
        <v>140</v>
      </c>
      <c r="D463" s="163" t="s">
        <v>127</v>
      </c>
      <c r="E463" s="195"/>
      <c r="F463" s="195"/>
      <c r="G463" s="159"/>
      <c r="H463" s="195"/>
      <c r="I463" s="159"/>
      <c r="J463" s="194"/>
      <c r="K463" s="261"/>
      <c r="L463" s="332"/>
      <c r="M463" s="332">
        <v>200</v>
      </c>
      <c r="N463" s="332">
        <v>200</v>
      </c>
    </row>
    <row r="464" spans="1:14" ht="12.75">
      <c r="A464" s="166"/>
      <c r="B464" s="244" t="s">
        <v>344</v>
      </c>
      <c r="C464" s="166"/>
      <c r="D464" s="167" t="s">
        <v>16</v>
      </c>
      <c r="E464" s="195"/>
      <c r="F464" s="195"/>
      <c r="G464" s="159"/>
      <c r="H464" s="195"/>
      <c r="I464" s="159"/>
      <c r="J464" s="194"/>
      <c r="K464" s="261">
        <f>K465+K466</f>
        <v>11900</v>
      </c>
      <c r="L464" s="332">
        <f>SUM(L465:L466)</f>
        <v>11900</v>
      </c>
      <c r="M464" s="332">
        <f>SUM(M465:M466)</f>
        <v>300</v>
      </c>
      <c r="N464" s="332">
        <f>SUM(N465:N466)</f>
        <v>12200</v>
      </c>
    </row>
    <row r="465" spans="1:14" ht="12.75">
      <c r="A465" s="166"/>
      <c r="B465" s="244"/>
      <c r="C465" s="166" t="s">
        <v>191</v>
      </c>
      <c r="D465" s="163" t="s">
        <v>132</v>
      </c>
      <c r="E465" s="195"/>
      <c r="F465" s="195"/>
      <c r="G465" s="159"/>
      <c r="H465" s="195"/>
      <c r="I465" s="159"/>
      <c r="J465" s="194"/>
      <c r="K465" s="261">
        <v>10000</v>
      </c>
      <c r="L465" s="332">
        <f>K465</f>
        <v>10000</v>
      </c>
      <c r="M465" s="332">
        <v>300</v>
      </c>
      <c r="N465" s="332">
        <f>L465+M465</f>
        <v>10300</v>
      </c>
    </row>
    <row r="466" spans="1:14" ht="12.75" hidden="1">
      <c r="A466" s="166"/>
      <c r="B466" s="244"/>
      <c r="C466" s="166" t="s">
        <v>140</v>
      </c>
      <c r="D466" s="163" t="s">
        <v>127</v>
      </c>
      <c r="E466" s="195"/>
      <c r="F466" s="195"/>
      <c r="G466" s="159"/>
      <c r="H466" s="195"/>
      <c r="I466" s="159"/>
      <c r="J466" s="194"/>
      <c r="K466" s="261">
        <v>1900</v>
      </c>
      <c r="L466" s="332">
        <f>K466</f>
        <v>1900</v>
      </c>
      <c r="M466" s="332"/>
      <c r="N466" s="332">
        <f>L466+M466</f>
        <v>1900</v>
      </c>
    </row>
    <row r="467" spans="1:14" ht="12.75">
      <c r="A467" s="172">
        <v>926</v>
      </c>
      <c r="B467" s="243"/>
      <c r="C467" s="172"/>
      <c r="D467" s="157" t="s">
        <v>116</v>
      </c>
      <c r="E467" s="192">
        <f>SUM(E468+E470)</f>
        <v>471311</v>
      </c>
      <c r="F467" s="192">
        <f>SUM(F468+F470)</f>
        <v>3661909</v>
      </c>
      <c r="G467" s="192">
        <v>30000</v>
      </c>
      <c r="H467" s="192">
        <f>SUM(H468+H470)</f>
        <v>3693842</v>
      </c>
      <c r="I467" s="192">
        <f>SUM(I468+I470)</f>
        <v>4000</v>
      </c>
      <c r="J467" s="192">
        <f>SUM(J468+J470)</f>
        <v>3697842</v>
      </c>
      <c r="K467" s="266">
        <f>SUM(K468+K470)</f>
        <v>15300</v>
      </c>
      <c r="L467" s="184">
        <f>L468+L470</f>
        <v>3713142</v>
      </c>
      <c r="M467" s="184">
        <f>M468+M470</f>
        <v>0</v>
      </c>
      <c r="N467" s="184">
        <f>N468+N470</f>
        <v>3713142</v>
      </c>
    </row>
    <row r="468" spans="1:14" ht="12.75" hidden="1">
      <c r="A468" s="172"/>
      <c r="B468" s="244" t="s">
        <v>232</v>
      </c>
      <c r="C468" s="166"/>
      <c r="D468" s="163" t="s">
        <v>117</v>
      </c>
      <c r="E468" s="193">
        <f>SUM(E469)</f>
        <v>428821</v>
      </c>
      <c r="F468" s="193">
        <f>SUM(F469)</f>
        <v>3618144</v>
      </c>
      <c r="G468" s="159">
        <v>30000</v>
      </c>
      <c r="H468" s="193">
        <f aca="true" t="shared" si="124" ref="H468:N468">SUM(H469)</f>
        <v>3648144</v>
      </c>
      <c r="I468" s="193">
        <f t="shared" si="124"/>
        <v>4000</v>
      </c>
      <c r="J468" s="193">
        <f t="shared" si="124"/>
        <v>3652144</v>
      </c>
      <c r="K468" s="271">
        <f t="shared" si="124"/>
        <v>0</v>
      </c>
      <c r="L468" s="181">
        <f t="shared" si="124"/>
        <v>3652144</v>
      </c>
      <c r="M468" s="181">
        <f t="shared" si="124"/>
        <v>0</v>
      </c>
      <c r="N468" s="181">
        <f t="shared" si="124"/>
        <v>3652144</v>
      </c>
    </row>
    <row r="469" spans="1:14" ht="12.75" hidden="1">
      <c r="A469" s="172"/>
      <c r="B469" s="244"/>
      <c r="C469" s="166" t="s">
        <v>178</v>
      </c>
      <c r="D469" s="163" t="s">
        <v>121</v>
      </c>
      <c r="E469" s="193">
        <v>428821</v>
      </c>
      <c r="F469" s="193">
        <v>3618144</v>
      </c>
      <c r="G469" s="159">
        <v>30000</v>
      </c>
      <c r="H469" s="193">
        <f>SUM(F469+G469)</f>
        <v>3648144</v>
      </c>
      <c r="I469" s="159">
        <v>4000</v>
      </c>
      <c r="J469" s="194">
        <f>H469+I469</f>
        <v>3652144</v>
      </c>
      <c r="K469" s="16"/>
      <c r="L469" s="332">
        <f aca="true" t="shared" si="125" ref="L469:L476">J469+K469</f>
        <v>3652144</v>
      </c>
      <c r="M469" s="332"/>
      <c r="N469" s="332">
        <f>L469+M469</f>
        <v>3652144</v>
      </c>
    </row>
    <row r="470" spans="1:14" ht="12.75">
      <c r="A470" s="166"/>
      <c r="B470" s="244">
        <v>92695</v>
      </c>
      <c r="C470" s="166"/>
      <c r="D470" s="163" t="s">
        <v>16</v>
      </c>
      <c r="E470" s="193">
        <f>SUM(E474:E476)</f>
        <v>42490</v>
      </c>
      <c r="F470" s="193">
        <f>SUM(F472:F476)</f>
        <v>43765</v>
      </c>
      <c r="G470" s="159">
        <v>0</v>
      </c>
      <c r="H470" s="193">
        <f>SUM(H472:H476)</f>
        <v>45698</v>
      </c>
      <c r="I470" s="193"/>
      <c r="J470" s="193">
        <v>45698</v>
      </c>
      <c r="K470" s="271">
        <f>SUM(K472:K476)</f>
        <v>15300</v>
      </c>
      <c r="L470" s="181">
        <f>SUM(L472:L477)</f>
        <v>60998</v>
      </c>
      <c r="M470" s="181">
        <f>SUM(M471:M477)</f>
        <v>0</v>
      </c>
      <c r="N470" s="181">
        <f>SUM(N471:N477)</f>
        <v>60998</v>
      </c>
    </row>
    <row r="471" spans="1:14" ht="36">
      <c r="A471" s="166"/>
      <c r="B471" s="244"/>
      <c r="C471" s="166">
        <v>2820</v>
      </c>
      <c r="D471" s="163" t="s">
        <v>137</v>
      </c>
      <c r="E471" s="193"/>
      <c r="F471" s="193"/>
      <c r="G471" s="159"/>
      <c r="H471" s="193"/>
      <c r="I471" s="193"/>
      <c r="J471" s="193"/>
      <c r="K471" s="227"/>
      <c r="L471" s="181"/>
      <c r="M471" s="181">
        <v>36000</v>
      </c>
      <c r="N471" s="181">
        <v>36000</v>
      </c>
    </row>
    <row r="472" spans="1:14" ht="48">
      <c r="A472" s="166"/>
      <c r="B472" s="244"/>
      <c r="C472" s="166" t="s">
        <v>138</v>
      </c>
      <c r="D472" s="167" t="s">
        <v>233</v>
      </c>
      <c r="E472" s="198">
        <v>0</v>
      </c>
      <c r="F472" s="198">
        <v>10000</v>
      </c>
      <c r="G472" s="182">
        <v>0</v>
      </c>
      <c r="H472" s="198">
        <v>36000</v>
      </c>
      <c r="I472" s="159"/>
      <c r="J472" s="194">
        <f>H472+I472</f>
        <v>36000</v>
      </c>
      <c r="K472" s="16"/>
      <c r="L472" s="332">
        <f t="shared" si="125"/>
        <v>36000</v>
      </c>
      <c r="M472" s="332">
        <v>-36000</v>
      </c>
      <c r="N472" s="332">
        <f aca="true" t="shared" si="126" ref="N472:N477">L472+M472</f>
        <v>0</v>
      </c>
    </row>
    <row r="473" spans="1:14" ht="12.75">
      <c r="A473" s="166"/>
      <c r="B473" s="244"/>
      <c r="C473" s="166" t="s">
        <v>173</v>
      </c>
      <c r="D473" s="163" t="s">
        <v>174</v>
      </c>
      <c r="E473" s="198"/>
      <c r="F473" s="198"/>
      <c r="G473" s="182"/>
      <c r="H473" s="198"/>
      <c r="I473" s="159"/>
      <c r="J473" s="194"/>
      <c r="K473" s="16"/>
      <c r="L473" s="332"/>
      <c r="M473" s="332">
        <v>1884</v>
      </c>
      <c r="N473" s="332">
        <f t="shared" si="126"/>
        <v>1884</v>
      </c>
    </row>
    <row r="474" spans="1:14" ht="12.75" hidden="1">
      <c r="A474" s="166"/>
      <c r="B474" s="244"/>
      <c r="C474" s="166">
        <v>4210</v>
      </c>
      <c r="D474" s="163" t="s">
        <v>132</v>
      </c>
      <c r="E474" s="193">
        <v>20400</v>
      </c>
      <c r="F474" s="193">
        <v>16012</v>
      </c>
      <c r="G474" s="159">
        <v>0</v>
      </c>
      <c r="H474" s="193">
        <v>2531</v>
      </c>
      <c r="I474" s="159"/>
      <c r="J474" s="194">
        <f>H474+I474</f>
        <v>2531</v>
      </c>
      <c r="K474" s="16">
        <v>12300</v>
      </c>
      <c r="L474" s="332">
        <f t="shared" si="125"/>
        <v>14831</v>
      </c>
      <c r="M474" s="332"/>
      <c r="N474" s="332">
        <f t="shared" si="126"/>
        <v>14831</v>
      </c>
    </row>
    <row r="475" spans="1:14" ht="12.75">
      <c r="A475" s="166"/>
      <c r="B475" s="244"/>
      <c r="C475" s="166">
        <v>4260</v>
      </c>
      <c r="D475" s="163" t="s">
        <v>154</v>
      </c>
      <c r="E475" s="193">
        <v>8900</v>
      </c>
      <c r="F475" s="193">
        <f>SUM(E475*1.03)</f>
        <v>9167</v>
      </c>
      <c r="G475" s="159">
        <v>0</v>
      </c>
      <c r="H475" s="193">
        <v>6167</v>
      </c>
      <c r="I475" s="159"/>
      <c r="J475" s="194">
        <f>H475+I475</f>
        <v>6167</v>
      </c>
      <c r="K475" s="16"/>
      <c r="L475" s="332">
        <f t="shared" si="125"/>
        <v>6167</v>
      </c>
      <c r="M475" s="332">
        <v>-2134</v>
      </c>
      <c r="N475" s="332">
        <f t="shared" si="126"/>
        <v>4033</v>
      </c>
    </row>
    <row r="476" spans="1:14" ht="12.75" hidden="1">
      <c r="A476" s="166"/>
      <c r="B476" s="244"/>
      <c r="C476" s="166">
        <v>4300</v>
      </c>
      <c r="D476" s="163" t="s">
        <v>127</v>
      </c>
      <c r="E476" s="193">
        <v>13190</v>
      </c>
      <c r="F476" s="193">
        <v>8586</v>
      </c>
      <c r="G476" s="159">
        <v>0</v>
      </c>
      <c r="H476" s="193">
        <v>1000</v>
      </c>
      <c r="I476" s="159"/>
      <c r="J476" s="194">
        <f>H476+I476</f>
        <v>1000</v>
      </c>
      <c r="K476" s="16">
        <v>3000</v>
      </c>
      <c r="L476" s="332">
        <f t="shared" si="125"/>
        <v>4000</v>
      </c>
      <c r="M476" s="332"/>
      <c r="N476" s="332">
        <f t="shared" si="126"/>
        <v>4000</v>
      </c>
    </row>
    <row r="477" spans="1:14" ht="12.75">
      <c r="A477" s="166"/>
      <c r="B477" s="244"/>
      <c r="C477" s="166">
        <v>4430</v>
      </c>
      <c r="D477" s="163" t="s">
        <v>144</v>
      </c>
      <c r="E477" s="193"/>
      <c r="F477" s="193"/>
      <c r="G477" s="159"/>
      <c r="H477" s="193"/>
      <c r="I477" s="159"/>
      <c r="J477" s="194"/>
      <c r="K477" s="16"/>
      <c r="L477" s="332"/>
      <c r="M477" s="332">
        <v>250</v>
      </c>
      <c r="N477" s="332">
        <f t="shared" si="126"/>
        <v>250</v>
      </c>
    </row>
    <row r="478" spans="1:14" ht="12.75">
      <c r="A478" s="166"/>
      <c r="B478" s="244"/>
      <c r="C478" s="166"/>
      <c r="D478" s="157" t="s">
        <v>234</v>
      </c>
      <c r="E478" s="192" t="e">
        <f aca="true" t="shared" si="127" ref="E478:N478">SUM(E192+E200+E212+E215+E221+E226+E259+E266+E279+E285+E288+E291+E362+E372+E408+E432+E456+E467)</f>
        <v>#REF!</v>
      </c>
      <c r="F478" s="192" t="e">
        <f t="shared" si="127"/>
        <v>#REF!</v>
      </c>
      <c r="G478" s="192">
        <f t="shared" si="127"/>
        <v>853789</v>
      </c>
      <c r="H478" s="192">
        <f t="shared" si="127"/>
        <v>16658450</v>
      </c>
      <c r="I478" s="192">
        <f t="shared" si="127"/>
        <v>67664</v>
      </c>
      <c r="J478" s="192">
        <f t="shared" si="127"/>
        <v>16726114</v>
      </c>
      <c r="K478" s="266">
        <f t="shared" si="127"/>
        <v>125658</v>
      </c>
      <c r="L478" s="184">
        <f t="shared" si="127"/>
        <v>16851772</v>
      </c>
      <c r="M478" s="184">
        <f t="shared" si="127"/>
        <v>54997</v>
      </c>
      <c r="N478" s="184">
        <f t="shared" si="127"/>
        <v>16906769</v>
      </c>
    </row>
    <row r="479" spans="1:14" ht="12.75">
      <c r="A479" s="308"/>
      <c r="B479" s="308"/>
      <c r="C479" s="308"/>
      <c r="D479" s="309"/>
      <c r="E479" s="310"/>
      <c r="F479" s="310"/>
      <c r="G479" s="236"/>
      <c r="H479" s="159"/>
      <c r="I479" s="159"/>
      <c r="J479" s="159"/>
      <c r="K479" s="16"/>
      <c r="L479" s="16"/>
      <c r="M479" s="16"/>
      <c r="N479" s="16"/>
    </row>
    <row r="480" spans="1:14" ht="12.75">
      <c r="A480" s="219"/>
      <c r="B480" s="219"/>
      <c r="C480" s="219"/>
      <c r="D480" s="34"/>
      <c r="E480" s="285"/>
      <c r="F480" s="285"/>
      <c r="G480" s="236"/>
      <c r="H480" s="159"/>
      <c r="I480" s="159"/>
      <c r="J480" s="159"/>
      <c r="K480" s="16"/>
      <c r="L480" s="16"/>
      <c r="M480" s="16"/>
      <c r="N480" s="16"/>
    </row>
    <row r="481" spans="1:14" ht="12.75">
      <c r="A481" s="30"/>
      <c r="B481" s="30"/>
      <c r="C481" s="31"/>
      <c r="D481" s="417" t="s">
        <v>361</v>
      </c>
      <c r="E481" s="413"/>
      <c r="F481" s="413"/>
      <c r="G481" s="411"/>
      <c r="H481" s="411"/>
      <c r="I481" s="411"/>
      <c r="J481" s="411"/>
      <c r="K481" s="411"/>
      <c r="L481" s="411"/>
      <c r="M481" s="411"/>
      <c r="N481" s="16"/>
    </row>
    <row r="482" spans="1:14" ht="12.75">
      <c r="A482" s="30"/>
      <c r="B482" s="30"/>
      <c r="C482" s="31"/>
      <c r="D482" s="34"/>
      <c r="E482" s="36"/>
      <c r="F482" s="36"/>
      <c r="G482" s="16"/>
      <c r="H482" s="16"/>
      <c r="N482" s="16"/>
    </row>
    <row r="483" spans="1:14" ht="12.75" customHeight="1">
      <c r="A483" s="30"/>
      <c r="B483" s="30"/>
      <c r="C483" s="31"/>
      <c r="D483" s="34"/>
      <c r="E483" s="37" t="s">
        <v>119</v>
      </c>
      <c r="F483" s="36"/>
      <c r="G483" s="16"/>
      <c r="H483" s="16"/>
      <c r="N483" s="16"/>
    </row>
    <row r="484" spans="1:14" ht="12.75">
      <c r="A484" s="30"/>
      <c r="B484" s="30"/>
      <c r="C484" s="31"/>
      <c r="D484" s="417" t="s">
        <v>362</v>
      </c>
      <c r="E484" s="413"/>
      <c r="F484" s="413"/>
      <c r="G484" s="411"/>
      <c r="H484" s="411"/>
      <c r="I484" s="411"/>
      <c r="J484" s="411"/>
      <c r="K484" s="411"/>
      <c r="L484" s="411"/>
      <c r="M484" s="411"/>
      <c r="N484" s="16"/>
    </row>
    <row r="485" spans="1:14" ht="12.75">
      <c r="A485" s="83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83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83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83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83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83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83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83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83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83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83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83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83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83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83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83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83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83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83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83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83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83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83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83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83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83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83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83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83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83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83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83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83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83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83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83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83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83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83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83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83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83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83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83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83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83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83"/>
      <c r="B531" s="83"/>
      <c r="C531" s="8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83"/>
      <c r="B532" s="83"/>
      <c r="C532" s="8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83"/>
      <c r="B533" s="83"/>
      <c r="C533" s="8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83"/>
      <c r="B534" s="83"/>
      <c r="C534" s="8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83"/>
      <c r="B535" s="83"/>
      <c r="C535" s="8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83"/>
      <c r="B536" s="83"/>
      <c r="C536" s="8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83"/>
      <c r="B537" s="83"/>
      <c r="C537" s="8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83"/>
      <c r="B538" s="83"/>
      <c r="C538" s="8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83"/>
      <c r="B539" s="83"/>
      <c r="C539" s="8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83"/>
      <c r="B540" s="83"/>
      <c r="C540" s="8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83"/>
      <c r="B541" s="83"/>
      <c r="C541" s="8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83"/>
      <c r="B542" s="83"/>
      <c r="C542" s="8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83"/>
      <c r="B543" s="83"/>
      <c r="C543" s="8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83"/>
      <c r="B544" s="83"/>
      <c r="C544" s="8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83"/>
      <c r="B545" s="83"/>
      <c r="C545" s="8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83"/>
      <c r="B546" s="83"/>
      <c r="C546" s="8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83"/>
      <c r="B547" s="83"/>
      <c r="C547" s="8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83"/>
      <c r="B548" s="83"/>
      <c r="C548" s="8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83"/>
      <c r="B549" s="83"/>
      <c r="C549" s="8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83"/>
      <c r="B550" s="83"/>
      <c r="C550" s="8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83"/>
      <c r="B551" s="83"/>
      <c r="C551" s="8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83"/>
      <c r="B552" s="83"/>
      <c r="C552" s="8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83"/>
      <c r="B553" s="83"/>
      <c r="C553" s="8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83"/>
      <c r="B554" s="83"/>
      <c r="C554" s="8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83"/>
      <c r="B555" s="83"/>
      <c r="C555" s="8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83"/>
      <c r="B556" s="83"/>
      <c r="C556" s="8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83"/>
      <c r="B557" s="83"/>
      <c r="C557" s="8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83"/>
      <c r="B558" s="83"/>
      <c r="C558" s="8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83"/>
      <c r="B559" s="83"/>
      <c r="C559" s="8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83"/>
      <c r="B560" s="83"/>
      <c r="C560" s="8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3" ht="12.75">
      <c r="A561" s="226"/>
      <c r="B561" s="226"/>
      <c r="C561" s="226"/>
    </row>
    <row r="562" spans="1:3" ht="12.75">
      <c r="A562" s="226"/>
      <c r="B562" s="226"/>
      <c r="C562" s="226"/>
    </row>
    <row r="563" spans="1:3" ht="12.75">
      <c r="A563" s="226"/>
      <c r="B563" s="226"/>
      <c r="C563" s="226"/>
    </row>
    <row r="564" spans="1:3" ht="12.75">
      <c r="A564" s="226"/>
      <c r="B564" s="226"/>
      <c r="C564" s="226"/>
    </row>
    <row r="565" spans="1:3" ht="12.75">
      <c r="A565" s="226"/>
      <c r="B565" s="226"/>
      <c r="C565" s="226"/>
    </row>
  </sheetData>
  <mergeCells count="19">
    <mergeCell ref="D484:M484"/>
    <mergeCell ref="D183:N183"/>
    <mergeCell ref="D184:N184"/>
    <mergeCell ref="D185:N185"/>
    <mergeCell ref="D186:N186"/>
    <mergeCell ref="D138:M138"/>
    <mergeCell ref="D147:N147"/>
    <mergeCell ref="D148:N148"/>
    <mergeCell ref="D481:M481"/>
    <mergeCell ref="D178:M178"/>
    <mergeCell ref="D149:N149"/>
    <mergeCell ref="D150:N150"/>
    <mergeCell ref="A152:N152"/>
    <mergeCell ref="D175:M175"/>
    <mergeCell ref="D135:M135"/>
    <mergeCell ref="D1:N1"/>
    <mergeCell ref="D2:N2"/>
    <mergeCell ref="D3:N3"/>
    <mergeCell ref="D4:N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0"/>
  <sheetViews>
    <sheetView tabSelected="1" workbookViewId="0" topLeftCell="A154">
      <selection activeCell="S17" sqref="S17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6.625" style="0" customWidth="1"/>
    <col min="4" max="4" width="32.25390625" style="0" customWidth="1"/>
    <col min="5" max="13" width="0" style="0" hidden="1" customWidth="1"/>
    <col min="14" max="14" width="10.00390625" style="0" customWidth="1"/>
    <col min="16" max="16" width="10.25390625" style="0" customWidth="1"/>
  </cols>
  <sheetData>
    <row r="1" spans="4:16" ht="15.75">
      <c r="D1" s="449" t="s">
        <v>252</v>
      </c>
      <c r="E1" s="410"/>
      <c r="F1" s="410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4:16" ht="15.75">
      <c r="D2" s="449" t="s">
        <v>382</v>
      </c>
      <c r="E2" s="410"/>
      <c r="F2" s="410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4:16" ht="15.75">
      <c r="D3" s="449" t="s">
        <v>250</v>
      </c>
      <c r="E3" s="410"/>
      <c r="F3" s="410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4:16" ht="15.75">
      <c r="D4" s="449" t="s">
        <v>383</v>
      </c>
      <c r="E4" s="410"/>
      <c r="F4" s="410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347</v>
      </c>
      <c r="E7" s="7"/>
      <c r="F7" s="7"/>
    </row>
    <row r="8" spans="1:6" ht="24" customHeight="1">
      <c r="A8" s="6"/>
      <c r="B8" s="7"/>
      <c r="C8" s="8"/>
      <c r="D8" s="7"/>
      <c r="E8" s="7"/>
      <c r="F8" s="7"/>
    </row>
    <row r="9" spans="1:16" ht="26.25" customHeight="1">
      <c r="A9" s="352" t="s">
        <v>1</v>
      </c>
      <c r="B9" s="442" t="s">
        <v>2</v>
      </c>
      <c r="C9" s="443" t="s">
        <v>243</v>
      </c>
      <c r="D9" s="352" t="s">
        <v>4</v>
      </c>
      <c r="E9" s="444" t="s">
        <v>5</v>
      </c>
      <c r="F9" s="444" t="s">
        <v>318</v>
      </c>
      <c r="G9" s="445" t="s">
        <v>317</v>
      </c>
      <c r="H9" s="445" t="s">
        <v>269</v>
      </c>
      <c r="I9" s="446" t="s">
        <v>298</v>
      </c>
      <c r="J9" s="446" t="s">
        <v>274</v>
      </c>
      <c r="K9" s="446" t="s">
        <v>328</v>
      </c>
      <c r="L9" s="446" t="s">
        <v>269</v>
      </c>
      <c r="M9" s="447" t="s">
        <v>350</v>
      </c>
      <c r="N9" s="448" t="s">
        <v>380</v>
      </c>
      <c r="O9" s="446" t="s">
        <v>381</v>
      </c>
      <c r="P9" s="446" t="s">
        <v>274</v>
      </c>
    </row>
    <row r="10" spans="1:16" ht="15.75" customHeight="1" hidden="1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158">
        <f t="shared" si="0"/>
        <v>0</v>
      </c>
      <c r="L10" s="158">
        <f t="shared" si="0"/>
        <v>506676</v>
      </c>
      <c r="M10" s="158">
        <f t="shared" si="0"/>
        <v>0</v>
      </c>
      <c r="N10" s="158">
        <f t="shared" si="0"/>
        <v>506676</v>
      </c>
      <c r="O10" s="178"/>
      <c r="P10" s="179">
        <f>N10+O10</f>
        <v>506676</v>
      </c>
    </row>
    <row r="11" spans="1:16" ht="21" customHeight="1" hidden="1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164">
        <f t="shared" si="1"/>
        <v>0</v>
      </c>
      <c r="L11" s="164">
        <f t="shared" si="1"/>
        <v>506676</v>
      </c>
      <c r="M11" s="164">
        <f t="shared" si="1"/>
        <v>0</v>
      </c>
      <c r="N11" s="164">
        <f t="shared" si="1"/>
        <v>506676</v>
      </c>
      <c r="O11" s="178"/>
      <c r="P11" s="179">
        <f aca="true" t="shared" si="2" ref="P11:P75">N11+O11</f>
        <v>506676</v>
      </c>
    </row>
    <row r="12" spans="1:16" ht="35.25" customHeight="1" hidden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K12" s="178"/>
      <c r="L12" s="179">
        <f>J12+K12</f>
        <v>0</v>
      </c>
      <c r="M12" s="178"/>
      <c r="N12" s="178"/>
      <c r="O12" s="178"/>
      <c r="P12" s="179">
        <f t="shared" si="2"/>
        <v>0</v>
      </c>
    </row>
    <row r="13" spans="1:16" ht="48" customHeight="1" hidden="1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K13" s="178"/>
      <c r="L13" s="179">
        <f>J13+K13</f>
        <v>506676</v>
      </c>
      <c r="M13" s="178"/>
      <c r="N13" s="179">
        <f>L13+M13</f>
        <v>506676</v>
      </c>
      <c r="O13" s="178"/>
      <c r="P13" s="179">
        <f t="shared" si="2"/>
        <v>506676</v>
      </c>
    </row>
    <row r="14" spans="1:16" ht="12.75" hidden="1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3" ref="H14:N15">SUM(H15)</f>
        <v>600</v>
      </c>
      <c r="I14" s="158">
        <f t="shared" si="3"/>
        <v>0</v>
      </c>
      <c r="J14" s="158">
        <f t="shared" si="3"/>
        <v>600</v>
      </c>
      <c r="K14" s="158">
        <f t="shared" si="3"/>
        <v>0</v>
      </c>
      <c r="L14" s="158">
        <f t="shared" si="3"/>
        <v>600</v>
      </c>
      <c r="M14" s="158">
        <f t="shared" si="3"/>
        <v>0</v>
      </c>
      <c r="N14" s="158">
        <f t="shared" si="3"/>
        <v>600</v>
      </c>
      <c r="O14" s="178"/>
      <c r="P14" s="179">
        <f t="shared" si="2"/>
        <v>600</v>
      </c>
    </row>
    <row r="15" spans="1:16" ht="12.75" hidden="1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3"/>
        <v>600</v>
      </c>
      <c r="I15" s="164">
        <f t="shared" si="3"/>
        <v>0</v>
      </c>
      <c r="J15" s="164">
        <f t="shared" si="3"/>
        <v>600</v>
      </c>
      <c r="K15" s="164">
        <f t="shared" si="3"/>
        <v>0</v>
      </c>
      <c r="L15" s="164">
        <f t="shared" si="3"/>
        <v>600</v>
      </c>
      <c r="M15" s="164">
        <f t="shared" si="3"/>
        <v>0</v>
      </c>
      <c r="N15" s="164">
        <f t="shared" si="3"/>
        <v>600</v>
      </c>
      <c r="O15" s="178"/>
      <c r="P15" s="179">
        <f t="shared" si="2"/>
        <v>600</v>
      </c>
    </row>
    <row r="16" spans="1:16" ht="72" hidden="1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K16" s="178"/>
      <c r="L16" s="179">
        <f>J16+K16</f>
        <v>600</v>
      </c>
      <c r="M16" s="178"/>
      <c r="N16" s="179">
        <f>L16+M16</f>
        <v>600</v>
      </c>
      <c r="O16" s="178"/>
      <c r="P16" s="179">
        <f t="shared" si="2"/>
        <v>600</v>
      </c>
    </row>
    <row r="17" spans="1:16" ht="12.75">
      <c r="A17" s="403">
        <v>600</v>
      </c>
      <c r="B17" s="403"/>
      <c r="C17" s="407"/>
      <c r="D17" s="408" t="s">
        <v>19</v>
      </c>
      <c r="E17" s="409" t="e">
        <f aca="true" t="shared" si="4" ref="E17:N17">SUM(E18)</f>
        <v>#REF!</v>
      </c>
      <c r="F17" s="409">
        <f t="shared" si="4"/>
        <v>1113824</v>
      </c>
      <c r="G17" s="418">
        <f t="shared" si="4"/>
        <v>1220</v>
      </c>
      <c r="H17" s="419">
        <f t="shared" si="4"/>
        <v>1115044</v>
      </c>
      <c r="I17" s="419">
        <f t="shared" si="4"/>
        <v>0</v>
      </c>
      <c r="J17" s="419">
        <f t="shared" si="4"/>
        <v>1115044</v>
      </c>
      <c r="K17" s="419">
        <f t="shared" si="4"/>
        <v>42000</v>
      </c>
      <c r="L17" s="419">
        <f t="shared" si="4"/>
        <v>1157044</v>
      </c>
      <c r="M17" s="419">
        <f t="shared" si="4"/>
        <v>-340733</v>
      </c>
      <c r="N17" s="419">
        <f t="shared" si="4"/>
        <v>816311</v>
      </c>
      <c r="O17" s="404">
        <f>O18</f>
        <v>40000</v>
      </c>
      <c r="P17" s="404">
        <f t="shared" si="2"/>
        <v>856311</v>
      </c>
    </row>
    <row r="18" spans="1:16" ht="16.5" customHeight="1">
      <c r="A18" s="420"/>
      <c r="B18" s="420">
        <v>60016</v>
      </c>
      <c r="C18" s="421"/>
      <c r="D18" s="422" t="s">
        <v>20</v>
      </c>
      <c r="E18" s="423" t="e">
        <f>SUM(#REF!)</f>
        <v>#REF!</v>
      </c>
      <c r="F18" s="423">
        <f>SUM(F20:F23)</f>
        <v>1113824</v>
      </c>
      <c r="G18" s="423">
        <f>SUM(G20:G23)</f>
        <v>1220</v>
      </c>
      <c r="H18" s="424">
        <f>SUM(H20:H23)</f>
        <v>1115044</v>
      </c>
      <c r="I18" s="424">
        <f aca="true" t="shared" si="5" ref="I18:N18">SUM(I20:I25)</f>
        <v>0</v>
      </c>
      <c r="J18" s="424">
        <f t="shared" si="5"/>
        <v>1115044</v>
      </c>
      <c r="K18" s="424">
        <f t="shared" si="5"/>
        <v>42000</v>
      </c>
      <c r="L18" s="424">
        <f t="shared" si="5"/>
        <v>1157044</v>
      </c>
      <c r="M18" s="424">
        <f t="shared" si="5"/>
        <v>-340733</v>
      </c>
      <c r="N18" s="424">
        <f t="shared" si="5"/>
        <v>816311</v>
      </c>
      <c r="O18" s="375">
        <v>40000</v>
      </c>
      <c r="P18" s="375">
        <f t="shared" si="2"/>
        <v>856311</v>
      </c>
    </row>
    <row r="19" spans="1:16" ht="54.75" customHeight="1">
      <c r="A19" s="420"/>
      <c r="B19" s="420"/>
      <c r="C19" s="421" t="s">
        <v>130</v>
      </c>
      <c r="D19" s="422" t="s">
        <v>399</v>
      </c>
      <c r="E19" s="423"/>
      <c r="F19" s="423"/>
      <c r="G19" s="423"/>
      <c r="H19" s="424"/>
      <c r="I19" s="424"/>
      <c r="J19" s="424"/>
      <c r="K19" s="424"/>
      <c r="L19" s="424"/>
      <c r="M19" s="424"/>
      <c r="N19" s="424"/>
      <c r="O19" s="375">
        <v>40000</v>
      </c>
      <c r="P19" s="375">
        <v>40000</v>
      </c>
    </row>
    <row r="20" spans="1:16" ht="12.75" hidden="1">
      <c r="A20" s="420"/>
      <c r="B20" s="420"/>
      <c r="C20" s="421" t="s">
        <v>26</v>
      </c>
      <c r="D20" s="422" t="s">
        <v>27</v>
      </c>
      <c r="E20" s="423"/>
      <c r="F20" s="423"/>
      <c r="G20" s="420">
        <v>400</v>
      </c>
      <c r="H20" s="425">
        <f>SUM(F20:G20)</f>
        <v>400</v>
      </c>
      <c r="I20" s="405"/>
      <c r="J20" s="375">
        <f>H20+I20</f>
        <v>400</v>
      </c>
      <c r="K20" s="405"/>
      <c r="L20" s="375">
        <f>J20+K20</f>
        <v>400</v>
      </c>
      <c r="M20" s="405">
        <v>1600</v>
      </c>
      <c r="N20" s="375">
        <f aca="true" t="shared" si="6" ref="N20:N25">L20+M20</f>
        <v>2000</v>
      </c>
      <c r="O20" s="405"/>
      <c r="P20" s="375">
        <f t="shared" si="2"/>
        <v>2000</v>
      </c>
    </row>
    <row r="21" spans="1:16" ht="12.75" hidden="1">
      <c r="A21" s="420"/>
      <c r="B21" s="420"/>
      <c r="C21" s="421" t="s">
        <v>95</v>
      </c>
      <c r="D21" s="422" t="s">
        <v>27</v>
      </c>
      <c r="E21" s="423"/>
      <c r="F21" s="423"/>
      <c r="G21" s="420">
        <v>820</v>
      </c>
      <c r="H21" s="425">
        <f>SUM(F21:G21)</f>
        <v>820</v>
      </c>
      <c r="I21" s="405"/>
      <c r="J21" s="375">
        <f>H21+I21</f>
        <v>820</v>
      </c>
      <c r="K21" s="405"/>
      <c r="L21" s="375">
        <f>J21+K21</f>
        <v>820</v>
      </c>
      <c r="M21" s="405"/>
      <c r="N21" s="375">
        <f t="shared" si="6"/>
        <v>820</v>
      </c>
      <c r="O21" s="405"/>
      <c r="P21" s="375">
        <f t="shared" si="2"/>
        <v>820</v>
      </c>
    </row>
    <row r="22" spans="1:16" ht="60" hidden="1">
      <c r="A22" s="420"/>
      <c r="B22" s="420"/>
      <c r="C22" s="421" t="s">
        <v>336</v>
      </c>
      <c r="D22" s="422" t="s">
        <v>337</v>
      </c>
      <c r="E22" s="423"/>
      <c r="F22" s="423"/>
      <c r="G22" s="420"/>
      <c r="H22" s="425"/>
      <c r="I22" s="405"/>
      <c r="J22" s="375">
        <v>0</v>
      </c>
      <c r="K22" s="375">
        <v>42000</v>
      </c>
      <c r="L22" s="375">
        <v>42000</v>
      </c>
      <c r="M22" s="405"/>
      <c r="N22" s="375">
        <f t="shared" si="6"/>
        <v>42000</v>
      </c>
      <c r="O22" s="405"/>
      <c r="P22" s="375">
        <f t="shared" si="2"/>
        <v>42000</v>
      </c>
    </row>
    <row r="23" spans="1:16" ht="36" hidden="1">
      <c r="A23" s="420"/>
      <c r="B23" s="420"/>
      <c r="C23" s="421" t="s">
        <v>10</v>
      </c>
      <c r="D23" s="422" t="s">
        <v>21</v>
      </c>
      <c r="E23" s="423">
        <v>0</v>
      </c>
      <c r="F23" s="423">
        <v>1113824</v>
      </c>
      <c r="G23" s="420">
        <v>0</v>
      </c>
      <c r="H23" s="425">
        <f>SUM(F23:G23)</f>
        <v>1113824</v>
      </c>
      <c r="I23" s="405">
        <v>-1113824</v>
      </c>
      <c r="J23" s="375">
        <f>H23+I23</f>
        <v>0</v>
      </c>
      <c r="K23" s="405"/>
      <c r="L23" s="375">
        <f>J23+K23</f>
        <v>0</v>
      </c>
      <c r="M23" s="405"/>
      <c r="N23" s="375">
        <f t="shared" si="6"/>
        <v>0</v>
      </c>
      <c r="O23" s="405"/>
      <c r="P23" s="375">
        <f t="shared" si="2"/>
        <v>0</v>
      </c>
    </row>
    <row r="24" spans="1:16" ht="96" hidden="1">
      <c r="A24" s="420"/>
      <c r="B24" s="420"/>
      <c r="C24" s="421" t="s">
        <v>302</v>
      </c>
      <c r="D24" s="422" t="s">
        <v>303</v>
      </c>
      <c r="E24" s="423"/>
      <c r="F24" s="423"/>
      <c r="G24" s="420"/>
      <c r="H24" s="425"/>
      <c r="I24" s="405">
        <v>982786</v>
      </c>
      <c r="J24" s="375">
        <f>H24+I24</f>
        <v>982786</v>
      </c>
      <c r="K24" s="405"/>
      <c r="L24" s="375">
        <f>J24+K24</f>
        <v>982786</v>
      </c>
      <c r="M24" s="405">
        <v>-302059</v>
      </c>
      <c r="N24" s="375">
        <f t="shared" si="6"/>
        <v>680727</v>
      </c>
      <c r="O24" s="405"/>
      <c r="P24" s="375">
        <f t="shared" si="2"/>
        <v>680727</v>
      </c>
    </row>
    <row r="25" spans="1:16" ht="96" hidden="1">
      <c r="A25" s="420"/>
      <c r="B25" s="420"/>
      <c r="C25" s="421" t="s">
        <v>319</v>
      </c>
      <c r="D25" s="422" t="s">
        <v>320</v>
      </c>
      <c r="E25" s="423"/>
      <c r="F25" s="423"/>
      <c r="G25" s="420"/>
      <c r="H25" s="425"/>
      <c r="I25" s="405">
        <v>131038</v>
      </c>
      <c r="J25" s="375">
        <f>H25+I25</f>
        <v>131038</v>
      </c>
      <c r="K25" s="405"/>
      <c r="L25" s="375">
        <f>J25+K25</f>
        <v>131038</v>
      </c>
      <c r="M25" s="405">
        <v>-40274</v>
      </c>
      <c r="N25" s="375">
        <f t="shared" si="6"/>
        <v>90764</v>
      </c>
      <c r="O25" s="405"/>
      <c r="P25" s="375">
        <f t="shared" si="2"/>
        <v>90764</v>
      </c>
    </row>
    <row r="26" spans="1:16" ht="12.75" hidden="1">
      <c r="A26" s="403">
        <v>700</v>
      </c>
      <c r="B26" s="403"/>
      <c r="C26" s="407"/>
      <c r="D26" s="408" t="s">
        <v>22</v>
      </c>
      <c r="E26" s="409">
        <f>SUM(E27)</f>
        <v>1326553</v>
      </c>
      <c r="F26" s="409">
        <f>SUM(F27)</f>
        <v>1800775</v>
      </c>
      <c r="G26" s="420">
        <v>0</v>
      </c>
      <c r="H26" s="409">
        <f aca="true" t="shared" si="7" ref="H26:N26">SUM(H27)</f>
        <v>1800775</v>
      </c>
      <c r="I26" s="409">
        <f t="shared" si="7"/>
        <v>0</v>
      </c>
      <c r="J26" s="409">
        <f t="shared" si="7"/>
        <v>1800775</v>
      </c>
      <c r="K26" s="409">
        <f t="shared" si="7"/>
        <v>0</v>
      </c>
      <c r="L26" s="409">
        <f t="shared" si="7"/>
        <v>1800775</v>
      </c>
      <c r="M26" s="409">
        <f t="shared" si="7"/>
        <v>-42507</v>
      </c>
      <c r="N26" s="409">
        <f t="shared" si="7"/>
        <v>1758268</v>
      </c>
      <c r="O26" s="405"/>
      <c r="P26" s="375">
        <f t="shared" si="2"/>
        <v>1758268</v>
      </c>
    </row>
    <row r="27" spans="1:16" ht="12.75" hidden="1">
      <c r="A27" s="420"/>
      <c r="B27" s="420">
        <v>70005</v>
      </c>
      <c r="C27" s="421"/>
      <c r="D27" s="422" t="s">
        <v>23</v>
      </c>
      <c r="E27" s="423">
        <f>SUM(E28:E33)</f>
        <v>1326553</v>
      </c>
      <c r="F27" s="423">
        <f>SUM(F28:F33)</f>
        <v>1800775</v>
      </c>
      <c r="G27" s="420">
        <v>0</v>
      </c>
      <c r="H27" s="423">
        <f aca="true" t="shared" si="8" ref="H27:N27">SUM(H28:H33)</f>
        <v>1800775</v>
      </c>
      <c r="I27" s="423">
        <f t="shared" si="8"/>
        <v>0</v>
      </c>
      <c r="J27" s="423">
        <f t="shared" si="8"/>
        <v>1800775</v>
      </c>
      <c r="K27" s="423">
        <f t="shared" si="8"/>
        <v>0</v>
      </c>
      <c r="L27" s="423">
        <f t="shared" si="8"/>
        <v>1800775</v>
      </c>
      <c r="M27" s="423">
        <f t="shared" si="8"/>
        <v>-42507</v>
      </c>
      <c r="N27" s="423">
        <f t="shared" si="8"/>
        <v>1758268</v>
      </c>
      <c r="O27" s="405"/>
      <c r="P27" s="375">
        <f t="shared" si="2"/>
        <v>1758268</v>
      </c>
    </row>
    <row r="28" spans="1:16" ht="24" hidden="1">
      <c r="A28" s="420"/>
      <c r="B28" s="420"/>
      <c r="C28" s="421" t="s">
        <v>24</v>
      </c>
      <c r="D28" s="422" t="s">
        <v>25</v>
      </c>
      <c r="E28" s="423">
        <v>7050</v>
      </c>
      <c r="F28" s="423">
        <v>7050</v>
      </c>
      <c r="G28" s="420">
        <v>0</v>
      </c>
      <c r="H28" s="423">
        <v>7050</v>
      </c>
      <c r="I28" s="405"/>
      <c r="J28" s="375">
        <f aca="true" t="shared" si="9" ref="J28:J33">H28+I28</f>
        <v>7050</v>
      </c>
      <c r="K28" s="405"/>
      <c r="L28" s="375">
        <f aca="true" t="shared" si="10" ref="L28:L33">J28+K28</f>
        <v>7050</v>
      </c>
      <c r="M28" s="405"/>
      <c r="N28" s="375">
        <f aca="true" t="shared" si="11" ref="N28:N33">L28+M28</f>
        <v>7050</v>
      </c>
      <c r="O28" s="405"/>
      <c r="P28" s="375">
        <f t="shared" si="2"/>
        <v>7050</v>
      </c>
    </row>
    <row r="29" spans="1:16" ht="12.75" hidden="1">
      <c r="A29" s="420"/>
      <c r="B29" s="420"/>
      <c r="C29" s="421" t="s">
        <v>26</v>
      </c>
      <c r="D29" s="422" t="s">
        <v>27</v>
      </c>
      <c r="E29" s="423">
        <v>100</v>
      </c>
      <c r="F29" s="423">
        <v>100</v>
      </c>
      <c r="G29" s="420">
        <v>0</v>
      </c>
      <c r="H29" s="423">
        <v>100</v>
      </c>
      <c r="I29" s="405"/>
      <c r="J29" s="375">
        <f t="shared" si="9"/>
        <v>100</v>
      </c>
      <c r="K29" s="405"/>
      <c r="L29" s="375">
        <f t="shared" si="10"/>
        <v>100</v>
      </c>
      <c r="M29" s="405"/>
      <c r="N29" s="375">
        <f t="shared" si="11"/>
        <v>100</v>
      </c>
      <c r="O29" s="405"/>
      <c r="P29" s="375">
        <f t="shared" si="2"/>
        <v>100</v>
      </c>
    </row>
    <row r="30" spans="1:16" ht="72" hidden="1">
      <c r="A30" s="420"/>
      <c r="B30" s="420"/>
      <c r="C30" s="421" t="s">
        <v>17</v>
      </c>
      <c r="D30" s="422" t="s">
        <v>18</v>
      </c>
      <c r="E30" s="423">
        <v>105800</v>
      </c>
      <c r="F30" s="423">
        <v>108400</v>
      </c>
      <c r="G30" s="420">
        <v>0</v>
      </c>
      <c r="H30" s="423">
        <v>108400</v>
      </c>
      <c r="I30" s="405"/>
      <c r="J30" s="375">
        <f t="shared" si="9"/>
        <v>108400</v>
      </c>
      <c r="K30" s="405"/>
      <c r="L30" s="375">
        <f t="shared" si="10"/>
        <v>108400</v>
      </c>
      <c r="M30" s="405"/>
      <c r="N30" s="375">
        <f t="shared" si="11"/>
        <v>108400</v>
      </c>
      <c r="O30" s="405"/>
      <c r="P30" s="375">
        <f t="shared" si="2"/>
        <v>108400</v>
      </c>
    </row>
    <row r="31" spans="1:16" ht="36" hidden="1">
      <c r="A31" s="420"/>
      <c r="B31" s="420"/>
      <c r="C31" s="421" t="s">
        <v>28</v>
      </c>
      <c r="D31" s="422" t="s">
        <v>29</v>
      </c>
      <c r="E31" s="423">
        <v>0</v>
      </c>
      <c r="F31" s="423">
        <v>108</v>
      </c>
      <c r="G31" s="420">
        <v>0</v>
      </c>
      <c r="H31" s="423">
        <v>108</v>
      </c>
      <c r="I31" s="405"/>
      <c r="J31" s="375">
        <f t="shared" si="9"/>
        <v>108</v>
      </c>
      <c r="K31" s="405"/>
      <c r="L31" s="375">
        <f t="shared" si="10"/>
        <v>108</v>
      </c>
      <c r="M31" s="405"/>
      <c r="N31" s="375">
        <f t="shared" si="11"/>
        <v>108</v>
      </c>
      <c r="O31" s="405"/>
      <c r="P31" s="375">
        <f t="shared" si="2"/>
        <v>108</v>
      </c>
    </row>
    <row r="32" spans="1:16" ht="36" hidden="1">
      <c r="A32" s="420"/>
      <c r="B32" s="420"/>
      <c r="C32" s="421" t="s">
        <v>30</v>
      </c>
      <c r="D32" s="422" t="s">
        <v>31</v>
      </c>
      <c r="E32" s="423">
        <v>1211103</v>
      </c>
      <c r="F32" s="423">
        <v>1683725</v>
      </c>
      <c r="G32" s="420">
        <v>0</v>
      </c>
      <c r="H32" s="423">
        <v>1683725</v>
      </c>
      <c r="I32" s="405"/>
      <c r="J32" s="375">
        <f t="shared" si="9"/>
        <v>1683725</v>
      </c>
      <c r="K32" s="405"/>
      <c r="L32" s="375">
        <f t="shared" si="10"/>
        <v>1683725</v>
      </c>
      <c r="M32" s="405">
        <v>-42507</v>
      </c>
      <c r="N32" s="375">
        <f t="shared" si="11"/>
        <v>1641218</v>
      </c>
      <c r="O32" s="405"/>
      <c r="P32" s="375">
        <f t="shared" si="2"/>
        <v>1641218</v>
      </c>
    </row>
    <row r="33" spans="1:16" ht="12.75" hidden="1">
      <c r="A33" s="420"/>
      <c r="B33" s="420"/>
      <c r="C33" s="421" t="s">
        <v>32</v>
      </c>
      <c r="D33" s="422" t="s">
        <v>33</v>
      </c>
      <c r="E33" s="423">
        <v>2500</v>
      </c>
      <c r="F33" s="423">
        <v>1392</v>
      </c>
      <c r="G33" s="420">
        <v>0</v>
      </c>
      <c r="H33" s="423">
        <v>1392</v>
      </c>
      <c r="I33" s="405"/>
      <c r="J33" s="375">
        <f t="shared" si="9"/>
        <v>1392</v>
      </c>
      <c r="K33" s="405"/>
      <c r="L33" s="375">
        <f t="shared" si="10"/>
        <v>1392</v>
      </c>
      <c r="M33" s="405"/>
      <c r="N33" s="375">
        <f t="shared" si="11"/>
        <v>1392</v>
      </c>
      <c r="O33" s="405"/>
      <c r="P33" s="375">
        <f t="shared" si="2"/>
        <v>1392</v>
      </c>
    </row>
    <row r="34" spans="1:16" ht="12.75" hidden="1">
      <c r="A34" s="403">
        <v>750</v>
      </c>
      <c r="B34" s="403"/>
      <c r="C34" s="407"/>
      <c r="D34" s="408" t="s">
        <v>34</v>
      </c>
      <c r="E34" s="409">
        <f>SUM(E35+E38)</f>
        <v>29700</v>
      </c>
      <c r="F34" s="409">
        <f>SUM(F35+F38)</f>
        <v>44610</v>
      </c>
      <c r="G34" s="420">
        <v>0</v>
      </c>
      <c r="H34" s="409">
        <f aca="true" t="shared" si="12" ref="H34:N34">SUM(H35+H38)</f>
        <v>44610</v>
      </c>
      <c r="I34" s="409">
        <f t="shared" si="12"/>
        <v>0</v>
      </c>
      <c r="J34" s="409">
        <f t="shared" si="12"/>
        <v>44610</v>
      </c>
      <c r="K34" s="409">
        <f t="shared" si="12"/>
        <v>0</v>
      </c>
      <c r="L34" s="409">
        <f t="shared" si="12"/>
        <v>44610</v>
      </c>
      <c r="M34" s="409">
        <f t="shared" si="12"/>
        <v>0</v>
      </c>
      <c r="N34" s="409">
        <f t="shared" si="12"/>
        <v>44610</v>
      </c>
      <c r="O34" s="405"/>
      <c r="P34" s="375">
        <f t="shared" si="2"/>
        <v>44610</v>
      </c>
    </row>
    <row r="35" spans="1:16" ht="12.75" hidden="1">
      <c r="A35" s="420"/>
      <c r="B35" s="420">
        <v>75011</v>
      </c>
      <c r="C35" s="421"/>
      <c r="D35" s="422" t="s">
        <v>35</v>
      </c>
      <c r="E35" s="423">
        <f>SUM(E36:E37)</f>
        <v>26300</v>
      </c>
      <c r="F35" s="423">
        <f>SUM(F36:F37)</f>
        <v>41150</v>
      </c>
      <c r="G35" s="420">
        <v>0</v>
      </c>
      <c r="H35" s="423">
        <f aca="true" t="shared" si="13" ref="H35:N35">SUM(H36:H37)</f>
        <v>41150</v>
      </c>
      <c r="I35" s="423">
        <f t="shared" si="13"/>
        <v>0</v>
      </c>
      <c r="J35" s="423">
        <f t="shared" si="13"/>
        <v>41150</v>
      </c>
      <c r="K35" s="423">
        <f t="shared" si="13"/>
        <v>0</v>
      </c>
      <c r="L35" s="423">
        <f t="shared" si="13"/>
        <v>41150</v>
      </c>
      <c r="M35" s="423">
        <f t="shared" si="13"/>
        <v>0</v>
      </c>
      <c r="N35" s="423">
        <f t="shared" si="13"/>
        <v>41150</v>
      </c>
      <c r="O35" s="405"/>
      <c r="P35" s="375">
        <f t="shared" si="2"/>
        <v>41150</v>
      </c>
    </row>
    <row r="36" spans="1:16" ht="60" hidden="1">
      <c r="A36" s="420"/>
      <c r="B36" s="420"/>
      <c r="C36" s="421" t="s">
        <v>36</v>
      </c>
      <c r="D36" s="422" t="s">
        <v>37</v>
      </c>
      <c r="E36" s="423">
        <v>25750</v>
      </c>
      <c r="F36" s="423">
        <v>40600</v>
      </c>
      <c r="G36" s="420">
        <v>0</v>
      </c>
      <c r="H36" s="423">
        <v>40600</v>
      </c>
      <c r="I36" s="405"/>
      <c r="J36" s="375">
        <f>H36+I36</f>
        <v>40600</v>
      </c>
      <c r="K36" s="405"/>
      <c r="L36" s="375">
        <f>J36+K36</f>
        <v>40600</v>
      </c>
      <c r="M36" s="405"/>
      <c r="N36" s="375">
        <f>L36+M36</f>
        <v>40600</v>
      </c>
      <c r="O36" s="405"/>
      <c r="P36" s="375">
        <f t="shared" si="2"/>
        <v>40600</v>
      </c>
    </row>
    <row r="37" spans="1:16" ht="48" hidden="1">
      <c r="A37" s="420"/>
      <c r="B37" s="420"/>
      <c r="C37" s="421" t="s">
        <v>38</v>
      </c>
      <c r="D37" s="422" t="s">
        <v>39</v>
      </c>
      <c r="E37" s="423">
        <v>550</v>
      </c>
      <c r="F37" s="423">
        <v>550</v>
      </c>
      <c r="G37" s="420">
        <v>0</v>
      </c>
      <c r="H37" s="423">
        <v>550</v>
      </c>
      <c r="I37" s="405"/>
      <c r="J37" s="375">
        <f>H37+I37</f>
        <v>550</v>
      </c>
      <c r="K37" s="405"/>
      <c r="L37" s="375">
        <f>J37+K37</f>
        <v>550</v>
      </c>
      <c r="M37" s="405"/>
      <c r="N37" s="375">
        <f>L37+M37</f>
        <v>550</v>
      </c>
      <c r="O37" s="405"/>
      <c r="P37" s="375">
        <f t="shared" si="2"/>
        <v>550</v>
      </c>
    </row>
    <row r="38" spans="1:16" ht="12.75" hidden="1">
      <c r="A38" s="420"/>
      <c r="B38" s="420">
        <v>75023</v>
      </c>
      <c r="C38" s="421"/>
      <c r="D38" s="422" t="s">
        <v>40</v>
      </c>
      <c r="E38" s="423">
        <f>SUM(E39:E41)</f>
        <v>3400</v>
      </c>
      <c r="F38" s="423">
        <f>SUM(F39:F41)</f>
        <v>3460</v>
      </c>
      <c r="G38" s="420">
        <v>0</v>
      </c>
      <c r="H38" s="423">
        <f aca="true" t="shared" si="14" ref="H38:N38">SUM(H39:H41)</f>
        <v>3460</v>
      </c>
      <c r="I38" s="423">
        <f t="shared" si="14"/>
        <v>0</v>
      </c>
      <c r="J38" s="423">
        <f t="shared" si="14"/>
        <v>3460</v>
      </c>
      <c r="K38" s="423">
        <f t="shared" si="14"/>
        <v>0</v>
      </c>
      <c r="L38" s="423">
        <f t="shared" si="14"/>
        <v>3460</v>
      </c>
      <c r="M38" s="423">
        <f t="shared" si="14"/>
        <v>0</v>
      </c>
      <c r="N38" s="423">
        <f t="shared" si="14"/>
        <v>3460</v>
      </c>
      <c r="O38" s="405"/>
      <c r="P38" s="375">
        <f t="shared" si="2"/>
        <v>3460</v>
      </c>
    </row>
    <row r="39" spans="1:16" ht="12.75" hidden="1">
      <c r="A39" s="420"/>
      <c r="B39" s="420"/>
      <c r="C39" s="421" t="s">
        <v>26</v>
      </c>
      <c r="D39" s="422" t="s">
        <v>27</v>
      </c>
      <c r="E39" s="423">
        <v>1000</v>
      </c>
      <c r="F39" s="423">
        <v>2200</v>
      </c>
      <c r="G39" s="420">
        <v>0</v>
      </c>
      <c r="H39" s="423">
        <v>2200</v>
      </c>
      <c r="I39" s="405"/>
      <c r="J39" s="375">
        <f>H39+I39</f>
        <v>2200</v>
      </c>
      <c r="K39" s="405"/>
      <c r="L39" s="375">
        <f>J39+K39</f>
        <v>2200</v>
      </c>
      <c r="M39" s="405"/>
      <c r="N39" s="375">
        <f>L39+M39</f>
        <v>2200</v>
      </c>
      <c r="O39" s="405"/>
      <c r="P39" s="375">
        <f t="shared" si="2"/>
        <v>2200</v>
      </c>
    </row>
    <row r="40" spans="1:16" ht="12.75" hidden="1">
      <c r="A40" s="420"/>
      <c r="B40" s="420"/>
      <c r="C40" s="421" t="s">
        <v>41</v>
      </c>
      <c r="D40" s="422" t="s">
        <v>42</v>
      </c>
      <c r="E40" s="423">
        <v>2400</v>
      </c>
      <c r="F40" s="423">
        <v>1250</v>
      </c>
      <c r="G40" s="420">
        <v>0</v>
      </c>
      <c r="H40" s="423">
        <v>1250</v>
      </c>
      <c r="I40" s="405"/>
      <c r="J40" s="375">
        <f>H40+I40</f>
        <v>1250</v>
      </c>
      <c r="K40" s="405"/>
      <c r="L40" s="375">
        <f>J40+K40</f>
        <v>1250</v>
      </c>
      <c r="M40" s="405"/>
      <c r="N40" s="375">
        <f>L40+M40</f>
        <v>1250</v>
      </c>
      <c r="O40" s="405"/>
      <c r="P40" s="375">
        <f t="shared" si="2"/>
        <v>1250</v>
      </c>
    </row>
    <row r="41" spans="1:16" ht="12.75" hidden="1">
      <c r="A41" s="420"/>
      <c r="B41" s="420"/>
      <c r="C41" s="421" t="s">
        <v>32</v>
      </c>
      <c r="D41" s="422" t="s">
        <v>33</v>
      </c>
      <c r="E41" s="423">
        <v>0</v>
      </c>
      <c r="F41" s="423">
        <v>10</v>
      </c>
      <c r="G41" s="420">
        <v>0</v>
      </c>
      <c r="H41" s="423">
        <v>10</v>
      </c>
      <c r="I41" s="405"/>
      <c r="J41" s="375">
        <f>H41+I41</f>
        <v>10</v>
      </c>
      <c r="K41" s="405"/>
      <c r="L41" s="375">
        <f>J41+K41</f>
        <v>10</v>
      </c>
      <c r="M41" s="405"/>
      <c r="N41" s="375">
        <f>L41+M41</f>
        <v>10</v>
      </c>
      <c r="O41" s="405"/>
      <c r="P41" s="375">
        <f t="shared" si="2"/>
        <v>10</v>
      </c>
    </row>
    <row r="42" spans="1:16" ht="36" hidden="1">
      <c r="A42" s="403">
        <v>751</v>
      </c>
      <c r="B42" s="403"/>
      <c r="C42" s="407"/>
      <c r="D42" s="408" t="s">
        <v>43</v>
      </c>
      <c r="E42" s="409" t="e">
        <f>SUM(E43+#REF!)</f>
        <v>#REF!</v>
      </c>
      <c r="F42" s="409">
        <f>SUM(F43)</f>
        <v>744</v>
      </c>
      <c r="G42" s="420">
        <v>0</v>
      </c>
      <c r="H42" s="409">
        <f aca="true" t="shared" si="15" ref="H42:N43">SUM(H43)</f>
        <v>744</v>
      </c>
      <c r="I42" s="409">
        <f t="shared" si="15"/>
        <v>0</v>
      </c>
      <c r="J42" s="409">
        <f t="shared" si="15"/>
        <v>744</v>
      </c>
      <c r="K42" s="409">
        <f t="shared" si="15"/>
        <v>0</v>
      </c>
      <c r="L42" s="409">
        <f t="shared" si="15"/>
        <v>744</v>
      </c>
      <c r="M42" s="409">
        <f t="shared" si="15"/>
        <v>0</v>
      </c>
      <c r="N42" s="409">
        <f t="shared" si="15"/>
        <v>744</v>
      </c>
      <c r="O42" s="405"/>
      <c r="P42" s="375">
        <f t="shared" si="2"/>
        <v>744</v>
      </c>
    </row>
    <row r="43" spans="1:16" ht="24" hidden="1">
      <c r="A43" s="420"/>
      <c r="B43" s="420">
        <v>75101</v>
      </c>
      <c r="C43" s="421"/>
      <c r="D43" s="422" t="s">
        <v>44</v>
      </c>
      <c r="E43" s="423">
        <f>SUM(E44)</f>
        <v>707</v>
      </c>
      <c r="F43" s="423">
        <f>SUM(F44)</f>
        <v>744</v>
      </c>
      <c r="G43" s="420">
        <v>0</v>
      </c>
      <c r="H43" s="423">
        <f t="shared" si="15"/>
        <v>744</v>
      </c>
      <c r="I43" s="423">
        <f t="shared" si="15"/>
        <v>0</v>
      </c>
      <c r="J43" s="423">
        <f t="shared" si="15"/>
        <v>744</v>
      </c>
      <c r="K43" s="423">
        <f t="shared" si="15"/>
        <v>0</v>
      </c>
      <c r="L43" s="423">
        <f t="shared" si="15"/>
        <v>744</v>
      </c>
      <c r="M43" s="423">
        <f t="shared" si="15"/>
        <v>0</v>
      </c>
      <c r="N43" s="423">
        <f t="shared" si="15"/>
        <v>744</v>
      </c>
      <c r="O43" s="405"/>
      <c r="P43" s="375">
        <f t="shared" si="2"/>
        <v>744</v>
      </c>
    </row>
    <row r="44" spans="1:16" ht="60" hidden="1">
      <c r="A44" s="420"/>
      <c r="B44" s="420"/>
      <c r="C44" s="421" t="s">
        <v>36</v>
      </c>
      <c r="D44" s="422" t="s">
        <v>37</v>
      </c>
      <c r="E44" s="423">
        <v>707</v>
      </c>
      <c r="F44" s="423">
        <v>744</v>
      </c>
      <c r="G44" s="420">
        <v>0</v>
      </c>
      <c r="H44" s="423">
        <v>744</v>
      </c>
      <c r="I44" s="405"/>
      <c r="J44" s="375">
        <f>H44+I44</f>
        <v>744</v>
      </c>
      <c r="K44" s="405"/>
      <c r="L44" s="375">
        <f>J44+K44</f>
        <v>744</v>
      </c>
      <c r="M44" s="405"/>
      <c r="N44" s="375">
        <f>L44+M44</f>
        <v>744</v>
      </c>
      <c r="O44" s="405"/>
      <c r="P44" s="375">
        <f t="shared" si="2"/>
        <v>744</v>
      </c>
    </row>
    <row r="45" spans="1:16" ht="24" hidden="1">
      <c r="A45" s="403">
        <v>754</v>
      </c>
      <c r="B45" s="403"/>
      <c r="C45" s="407"/>
      <c r="D45" s="408" t="s">
        <v>46</v>
      </c>
      <c r="E45" s="409">
        <f>SUM(E46)</f>
        <v>2500</v>
      </c>
      <c r="F45" s="409">
        <f>SUM(F46)</f>
        <v>400</v>
      </c>
      <c r="G45" s="420">
        <v>0</v>
      </c>
      <c r="H45" s="409">
        <f aca="true" t="shared" si="16" ref="H45:N46">SUM(H46)</f>
        <v>400</v>
      </c>
      <c r="I45" s="409">
        <f t="shared" si="16"/>
        <v>0</v>
      </c>
      <c r="J45" s="409">
        <f t="shared" si="16"/>
        <v>400</v>
      </c>
      <c r="K45" s="409">
        <f t="shared" si="16"/>
        <v>0</v>
      </c>
      <c r="L45" s="409">
        <f t="shared" si="16"/>
        <v>400</v>
      </c>
      <c r="M45" s="409">
        <f t="shared" si="16"/>
        <v>0</v>
      </c>
      <c r="N45" s="409">
        <f t="shared" si="16"/>
        <v>400</v>
      </c>
      <c r="O45" s="405"/>
      <c r="P45" s="375">
        <f t="shared" si="2"/>
        <v>400</v>
      </c>
    </row>
    <row r="46" spans="1:16" ht="12.75" hidden="1">
      <c r="A46" s="420"/>
      <c r="B46" s="420">
        <v>75414</v>
      </c>
      <c r="C46" s="421"/>
      <c r="D46" s="422" t="s">
        <v>47</v>
      </c>
      <c r="E46" s="423">
        <f>SUM(E47)</f>
        <v>2500</v>
      </c>
      <c r="F46" s="423">
        <f>SUM(F47)</f>
        <v>400</v>
      </c>
      <c r="G46" s="420">
        <v>0</v>
      </c>
      <c r="H46" s="423">
        <f t="shared" si="16"/>
        <v>400</v>
      </c>
      <c r="I46" s="423">
        <f t="shared" si="16"/>
        <v>0</v>
      </c>
      <c r="J46" s="423">
        <f t="shared" si="16"/>
        <v>400</v>
      </c>
      <c r="K46" s="423">
        <f t="shared" si="16"/>
        <v>0</v>
      </c>
      <c r="L46" s="423">
        <f t="shared" si="16"/>
        <v>400</v>
      </c>
      <c r="M46" s="405"/>
      <c r="N46" s="375">
        <f>L46+M46</f>
        <v>400</v>
      </c>
      <c r="O46" s="405"/>
      <c r="P46" s="375">
        <f t="shared" si="2"/>
        <v>400</v>
      </c>
    </row>
    <row r="47" spans="1:16" ht="60" hidden="1">
      <c r="A47" s="420"/>
      <c r="B47" s="420"/>
      <c r="C47" s="421" t="s">
        <v>36</v>
      </c>
      <c r="D47" s="422" t="s">
        <v>48</v>
      </c>
      <c r="E47" s="423">
        <v>2500</v>
      </c>
      <c r="F47" s="423">
        <v>400</v>
      </c>
      <c r="G47" s="420">
        <v>0</v>
      </c>
      <c r="H47" s="423">
        <v>400</v>
      </c>
      <c r="I47" s="405"/>
      <c r="J47" s="375">
        <f>H47+I47</f>
        <v>400</v>
      </c>
      <c r="K47" s="405"/>
      <c r="L47" s="375">
        <f>J47+K47</f>
        <v>400</v>
      </c>
      <c r="M47" s="405"/>
      <c r="N47" s="405"/>
      <c r="O47" s="405"/>
      <c r="P47" s="375">
        <f t="shared" si="2"/>
        <v>0</v>
      </c>
    </row>
    <row r="48" spans="1:16" ht="48" hidden="1">
      <c r="A48" s="403">
        <v>756</v>
      </c>
      <c r="B48" s="403"/>
      <c r="C48" s="407"/>
      <c r="D48" s="408" t="s">
        <v>49</v>
      </c>
      <c r="E48" s="409">
        <f aca="true" t="shared" si="17" ref="E48:N48">SUM(E49+E52+E61+E73+E77)</f>
        <v>2941496</v>
      </c>
      <c r="F48" s="409">
        <f t="shared" si="17"/>
        <v>3340439</v>
      </c>
      <c r="G48" s="409">
        <f t="shared" si="17"/>
        <v>10331</v>
      </c>
      <c r="H48" s="409">
        <f t="shared" si="17"/>
        <v>3350770</v>
      </c>
      <c r="I48" s="409">
        <f t="shared" si="17"/>
        <v>0</v>
      </c>
      <c r="J48" s="409">
        <f t="shared" si="17"/>
        <v>3350770</v>
      </c>
      <c r="K48" s="409">
        <f t="shared" si="17"/>
        <v>0</v>
      </c>
      <c r="L48" s="409">
        <f t="shared" si="17"/>
        <v>3350770</v>
      </c>
      <c r="M48" s="409">
        <f t="shared" si="17"/>
        <v>10790</v>
      </c>
      <c r="N48" s="409">
        <f t="shared" si="17"/>
        <v>3361560</v>
      </c>
      <c r="O48" s="405"/>
      <c r="P48" s="375">
        <f t="shared" si="2"/>
        <v>3361560</v>
      </c>
    </row>
    <row r="49" spans="1:16" ht="12.75" hidden="1">
      <c r="A49" s="420"/>
      <c r="B49" s="420">
        <v>75601</v>
      </c>
      <c r="C49" s="421"/>
      <c r="D49" s="420" t="s">
        <v>50</v>
      </c>
      <c r="E49" s="423">
        <f>SUM(E50:E51)</f>
        <v>5050</v>
      </c>
      <c r="F49" s="423">
        <f>SUM(F50:F51)</f>
        <v>5050</v>
      </c>
      <c r="G49" s="420"/>
      <c r="H49" s="423">
        <f aca="true" t="shared" si="18" ref="H49:N49">SUM(H50:H51)</f>
        <v>5050</v>
      </c>
      <c r="I49" s="423">
        <f t="shared" si="18"/>
        <v>0</v>
      </c>
      <c r="J49" s="423">
        <f t="shared" si="18"/>
        <v>5050</v>
      </c>
      <c r="K49" s="423">
        <f t="shared" si="18"/>
        <v>0</v>
      </c>
      <c r="L49" s="423">
        <f t="shared" si="18"/>
        <v>5050</v>
      </c>
      <c r="M49" s="423">
        <f t="shared" si="18"/>
        <v>0</v>
      </c>
      <c r="N49" s="423">
        <f t="shared" si="18"/>
        <v>5050</v>
      </c>
      <c r="O49" s="405"/>
      <c r="P49" s="375">
        <f t="shared" si="2"/>
        <v>5050</v>
      </c>
    </row>
    <row r="50" spans="1:16" ht="36" hidden="1">
      <c r="A50" s="420"/>
      <c r="B50" s="420"/>
      <c r="C50" s="421" t="s">
        <v>51</v>
      </c>
      <c r="D50" s="422" t="s">
        <v>52</v>
      </c>
      <c r="E50" s="423">
        <v>5000</v>
      </c>
      <c r="F50" s="423">
        <v>5000</v>
      </c>
      <c r="G50" s="420"/>
      <c r="H50" s="423">
        <v>5000</v>
      </c>
      <c r="I50" s="405"/>
      <c r="J50" s="375">
        <f>H50+I50</f>
        <v>5000</v>
      </c>
      <c r="K50" s="405"/>
      <c r="L50" s="375">
        <f>J50+K50</f>
        <v>5000</v>
      </c>
      <c r="M50" s="405"/>
      <c r="N50" s="375">
        <f>L50+M50</f>
        <v>5000</v>
      </c>
      <c r="O50" s="405"/>
      <c r="P50" s="375">
        <f t="shared" si="2"/>
        <v>5000</v>
      </c>
    </row>
    <row r="51" spans="1:16" ht="24" hidden="1">
      <c r="A51" s="420"/>
      <c r="B51" s="420"/>
      <c r="C51" s="421" t="s">
        <v>53</v>
      </c>
      <c r="D51" s="422" t="s">
        <v>54</v>
      </c>
      <c r="E51" s="423">
        <v>50</v>
      </c>
      <c r="F51" s="423">
        <v>50</v>
      </c>
      <c r="G51" s="420"/>
      <c r="H51" s="423">
        <v>50</v>
      </c>
      <c r="I51" s="405"/>
      <c r="J51" s="375">
        <f>H51+I51</f>
        <v>50</v>
      </c>
      <c r="K51" s="405"/>
      <c r="L51" s="375">
        <f>J51+K51</f>
        <v>50</v>
      </c>
      <c r="M51" s="405"/>
      <c r="N51" s="375">
        <f>L51+M51</f>
        <v>50</v>
      </c>
      <c r="O51" s="405"/>
      <c r="P51" s="375">
        <f t="shared" si="2"/>
        <v>50</v>
      </c>
    </row>
    <row r="52" spans="1:16" ht="60" hidden="1">
      <c r="A52" s="420"/>
      <c r="B52" s="420">
        <v>75615</v>
      </c>
      <c r="C52" s="421"/>
      <c r="D52" s="422" t="s">
        <v>55</v>
      </c>
      <c r="E52" s="423">
        <f>SUM(E53:E60)</f>
        <v>737417</v>
      </c>
      <c r="F52" s="423">
        <f>SUM(F53:F60)</f>
        <v>765460</v>
      </c>
      <c r="G52" s="420"/>
      <c r="H52" s="423">
        <f aca="true" t="shared" si="19" ref="H52:N52">SUM(H53:H60)</f>
        <v>765460</v>
      </c>
      <c r="I52" s="423">
        <f t="shared" si="19"/>
        <v>0</v>
      </c>
      <c r="J52" s="423">
        <f t="shared" si="19"/>
        <v>765460</v>
      </c>
      <c r="K52" s="423">
        <f t="shared" si="19"/>
        <v>0</v>
      </c>
      <c r="L52" s="423">
        <f t="shared" si="19"/>
        <v>765460</v>
      </c>
      <c r="M52" s="423">
        <f t="shared" si="19"/>
        <v>680</v>
      </c>
      <c r="N52" s="423">
        <f t="shared" si="19"/>
        <v>766140</v>
      </c>
      <c r="O52" s="405"/>
      <c r="P52" s="375">
        <f t="shared" si="2"/>
        <v>766140</v>
      </c>
    </row>
    <row r="53" spans="1:16" ht="12.75" hidden="1">
      <c r="A53" s="420"/>
      <c r="B53" s="420"/>
      <c r="C53" s="421" t="s">
        <v>56</v>
      </c>
      <c r="D53" s="422" t="s">
        <v>57</v>
      </c>
      <c r="E53" s="423">
        <v>550000</v>
      </c>
      <c r="F53" s="423">
        <v>568000</v>
      </c>
      <c r="G53" s="420"/>
      <c r="H53" s="423">
        <v>568000</v>
      </c>
      <c r="I53" s="405"/>
      <c r="J53" s="375">
        <f>H53+I53</f>
        <v>568000</v>
      </c>
      <c r="K53" s="405"/>
      <c r="L53" s="375">
        <f>J53+K53</f>
        <v>568000</v>
      </c>
      <c r="M53" s="405"/>
      <c r="N53" s="375">
        <f>L53+M53</f>
        <v>568000</v>
      </c>
      <c r="O53" s="405"/>
      <c r="P53" s="375">
        <f t="shared" si="2"/>
        <v>568000</v>
      </c>
    </row>
    <row r="54" spans="1:16" ht="114.75" customHeight="1" hidden="1">
      <c r="A54" s="420"/>
      <c r="B54" s="420"/>
      <c r="C54" s="421" t="s">
        <v>58</v>
      </c>
      <c r="D54" s="422" t="s">
        <v>59</v>
      </c>
      <c r="E54" s="423">
        <v>140000</v>
      </c>
      <c r="F54" s="423">
        <v>150000</v>
      </c>
      <c r="G54" s="420"/>
      <c r="H54" s="423">
        <v>150000</v>
      </c>
      <c r="I54" s="405"/>
      <c r="J54" s="375">
        <f aca="true" t="shared" si="20" ref="J54:J60">H54+I54</f>
        <v>150000</v>
      </c>
      <c r="K54" s="405"/>
      <c r="L54" s="375">
        <f aca="true" t="shared" si="21" ref="L54:L60">J54+K54</f>
        <v>150000</v>
      </c>
      <c r="M54" s="405"/>
      <c r="N54" s="375">
        <f aca="true" t="shared" si="22" ref="N54:N60">L54+M54</f>
        <v>150000</v>
      </c>
      <c r="O54" s="405"/>
      <c r="P54" s="375">
        <f t="shared" si="2"/>
        <v>150000</v>
      </c>
    </row>
    <row r="55" spans="1:16" ht="148.5" customHeight="1" hidden="1">
      <c r="A55" s="420"/>
      <c r="B55" s="420"/>
      <c r="C55" s="421" t="s">
        <v>60</v>
      </c>
      <c r="D55" s="422" t="s">
        <v>61</v>
      </c>
      <c r="E55" s="423">
        <v>1555</v>
      </c>
      <c r="F55" s="423">
        <v>1660</v>
      </c>
      <c r="G55" s="420"/>
      <c r="H55" s="423">
        <v>1660</v>
      </c>
      <c r="I55" s="405"/>
      <c r="J55" s="375">
        <f t="shared" si="20"/>
        <v>1660</v>
      </c>
      <c r="K55" s="405"/>
      <c r="L55" s="375">
        <f t="shared" si="21"/>
        <v>1660</v>
      </c>
      <c r="M55" s="405">
        <v>300</v>
      </c>
      <c r="N55" s="375">
        <f t="shared" si="22"/>
        <v>1960</v>
      </c>
      <c r="O55" s="405"/>
      <c r="P55" s="375">
        <f t="shared" si="2"/>
        <v>1960</v>
      </c>
    </row>
    <row r="56" spans="1:16" ht="12.75" hidden="1">
      <c r="A56" s="420"/>
      <c r="B56" s="420"/>
      <c r="C56" s="421" t="s">
        <v>62</v>
      </c>
      <c r="D56" s="422" t="s">
        <v>63</v>
      </c>
      <c r="E56" s="423">
        <v>15720</v>
      </c>
      <c r="F56" s="423">
        <v>16220</v>
      </c>
      <c r="G56" s="420"/>
      <c r="H56" s="423">
        <v>16220</v>
      </c>
      <c r="I56" s="405"/>
      <c r="J56" s="375">
        <f t="shared" si="20"/>
        <v>16220</v>
      </c>
      <c r="K56" s="405"/>
      <c r="L56" s="375">
        <f t="shared" si="21"/>
        <v>16220</v>
      </c>
      <c r="M56" s="405"/>
      <c r="N56" s="375">
        <f t="shared" si="22"/>
        <v>16220</v>
      </c>
      <c r="O56" s="405"/>
      <c r="P56" s="375">
        <f t="shared" si="2"/>
        <v>16220</v>
      </c>
    </row>
    <row r="57" spans="1:16" ht="12.75" hidden="1">
      <c r="A57" s="420"/>
      <c r="B57" s="420"/>
      <c r="C57" s="421" t="s">
        <v>64</v>
      </c>
      <c r="D57" s="422" t="s">
        <v>65</v>
      </c>
      <c r="E57" s="423">
        <v>26842</v>
      </c>
      <c r="F57" s="423">
        <v>27000</v>
      </c>
      <c r="G57" s="420"/>
      <c r="H57" s="423">
        <v>27000</v>
      </c>
      <c r="I57" s="405"/>
      <c r="J57" s="375">
        <f t="shared" si="20"/>
        <v>27000</v>
      </c>
      <c r="K57" s="405"/>
      <c r="L57" s="375">
        <f t="shared" si="21"/>
        <v>27000</v>
      </c>
      <c r="M57" s="405"/>
      <c r="N57" s="375">
        <f t="shared" si="22"/>
        <v>27000</v>
      </c>
      <c r="O57" s="405"/>
      <c r="P57" s="375">
        <f t="shared" si="2"/>
        <v>27000</v>
      </c>
    </row>
    <row r="58" spans="1:16" ht="12.75" hidden="1">
      <c r="A58" s="420"/>
      <c r="B58" s="420"/>
      <c r="C58" s="421" t="s">
        <v>66</v>
      </c>
      <c r="D58" s="422" t="s">
        <v>67</v>
      </c>
      <c r="E58" s="423">
        <v>800</v>
      </c>
      <c r="F58" s="423">
        <v>0</v>
      </c>
      <c r="G58" s="420"/>
      <c r="H58" s="423">
        <v>0</v>
      </c>
      <c r="I58" s="405"/>
      <c r="J58" s="375">
        <f t="shared" si="20"/>
        <v>0</v>
      </c>
      <c r="K58" s="405"/>
      <c r="L58" s="375">
        <f t="shared" si="21"/>
        <v>0</v>
      </c>
      <c r="M58" s="405">
        <v>800</v>
      </c>
      <c r="N58" s="375">
        <f t="shared" si="22"/>
        <v>800</v>
      </c>
      <c r="O58" s="405"/>
      <c r="P58" s="375">
        <f t="shared" si="2"/>
        <v>800</v>
      </c>
    </row>
    <row r="59" spans="1:16" ht="12.75" hidden="1">
      <c r="A59" s="420"/>
      <c r="B59" s="420"/>
      <c r="C59" s="421" t="s">
        <v>26</v>
      </c>
      <c r="D59" s="422" t="s">
        <v>27</v>
      </c>
      <c r="E59" s="423">
        <v>500</v>
      </c>
      <c r="F59" s="423">
        <v>520</v>
      </c>
      <c r="G59" s="420"/>
      <c r="H59" s="423">
        <v>520</v>
      </c>
      <c r="I59" s="405"/>
      <c r="J59" s="375">
        <f t="shared" si="20"/>
        <v>520</v>
      </c>
      <c r="K59" s="405"/>
      <c r="L59" s="375">
        <f t="shared" si="21"/>
        <v>520</v>
      </c>
      <c r="M59" s="405">
        <v>-420</v>
      </c>
      <c r="N59" s="375">
        <f t="shared" si="22"/>
        <v>100</v>
      </c>
      <c r="O59" s="405"/>
      <c r="P59" s="375">
        <f t="shared" si="2"/>
        <v>100</v>
      </c>
    </row>
    <row r="60" spans="1:16" ht="24" hidden="1">
      <c r="A60" s="420"/>
      <c r="B60" s="420"/>
      <c r="C60" s="421" t="s">
        <v>53</v>
      </c>
      <c r="D60" s="422" t="s">
        <v>54</v>
      </c>
      <c r="E60" s="423">
        <v>2000</v>
      </c>
      <c r="F60" s="423">
        <v>2060</v>
      </c>
      <c r="G60" s="420"/>
      <c r="H60" s="423">
        <v>2060</v>
      </c>
      <c r="I60" s="405"/>
      <c r="J60" s="375">
        <f t="shared" si="20"/>
        <v>2060</v>
      </c>
      <c r="K60" s="405"/>
      <c r="L60" s="375">
        <f t="shared" si="21"/>
        <v>2060</v>
      </c>
      <c r="M60" s="405"/>
      <c r="N60" s="375">
        <f t="shared" si="22"/>
        <v>2060</v>
      </c>
      <c r="O60" s="405"/>
      <c r="P60" s="375">
        <f t="shared" si="2"/>
        <v>2060</v>
      </c>
    </row>
    <row r="61" spans="1:16" ht="60" hidden="1">
      <c r="A61" s="420"/>
      <c r="B61" s="420">
        <v>75616</v>
      </c>
      <c r="C61" s="421"/>
      <c r="D61" s="422" t="s">
        <v>68</v>
      </c>
      <c r="E61" s="423">
        <f>SUM(E62:E72)</f>
        <v>876205</v>
      </c>
      <c r="F61" s="423">
        <f>SUM(F62:F72)</f>
        <v>923887</v>
      </c>
      <c r="G61" s="420"/>
      <c r="H61" s="423">
        <f aca="true" t="shared" si="23" ref="H61:N61">SUM(H62:H72)</f>
        <v>923887</v>
      </c>
      <c r="I61" s="423">
        <f t="shared" si="23"/>
        <v>0</v>
      </c>
      <c r="J61" s="423">
        <f t="shared" si="23"/>
        <v>923887</v>
      </c>
      <c r="K61" s="423">
        <f t="shared" si="23"/>
        <v>0</v>
      </c>
      <c r="L61" s="423">
        <f t="shared" si="23"/>
        <v>923887</v>
      </c>
      <c r="M61" s="423">
        <f t="shared" si="23"/>
        <v>10110</v>
      </c>
      <c r="N61" s="423">
        <f t="shared" si="23"/>
        <v>933997</v>
      </c>
      <c r="O61" s="405"/>
      <c r="P61" s="375">
        <f t="shared" si="2"/>
        <v>933997</v>
      </c>
    </row>
    <row r="62" spans="1:16" ht="12.75" hidden="1">
      <c r="A62" s="420"/>
      <c r="B62" s="420"/>
      <c r="C62" s="421" t="s">
        <v>56</v>
      </c>
      <c r="D62" s="422" t="s">
        <v>57</v>
      </c>
      <c r="E62" s="423">
        <v>350000</v>
      </c>
      <c r="F62" s="423">
        <v>361200</v>
      </c>
      <c r="G62" s="420"/>
      <c r="H62" s="423">
        <v>361200</v>
      </c>
      <c r="I62" s="405"/>
      <c r="J62" s="375">
        <f>H62+I62</f>
        <v>361200</v>
      </c>
      <c r="K62" s="405"/>
      <c r="L62" s="375">
        <f>J62+K62</f>
        <v>361200</v>
      </c>
      <c r="M62" s="405"/>
      <c r="N62" s="375">
        <f>L62+M62</f>
        <v>361200</v>
      </c>
      <c r="O62" s="405"/>
      <c r="P62" s="375">
        <f t="shared" si="2"/>
        <v>361200</v>
      </c>
    </row>
    <row r="63" spans="1:16" ht="12.75" hidden="1">
      <c r="A63" s="420"/>
      <c r="B63" s="420"/>
      <c r="C63" s="421" t="s">
        <v>58</v>
      </c>
      <c r="D63" s="422" t="s">
        <v>59</v>
      </c>
      <c r="E63" s="423">
        <v>460000</v>
      </c>
      <c r="F63" s="423">
        <v>492100</v>
      </c>
      <c r="G63" s="420"/>
      <c r="H63" s="423">
        <v>492100</v>
      </c>
      <c r="I63" s="405"/>
      <c r="J63" s="375">
        <f aca="true" t="shared" si="24" ref="J63:J72">H63+I63</f>
        <v>492100</v>
      </c>
      <c r="K63" s="405"/>
      <c r="L63" s="375">
        <f aca="true" t="shared" si="25" ref="L63:L72">J63+K63</f>
        <v>492100</v>
      </c>
      <c r="M63" s="405"/>
      <c r="N63" s="375">
        <f aca="true" t="shared" si="26" ref="N63:N72">L63+M63</f>
        <v>492100</v>
      </c>
      <c r="O63" s="405"/>
      <c r="P63" s="375">
        <f t="shared" si="2"/>
        <v>492100</v>
      </c>
    </row>
    <row r="64" spans="1:16" ht="12.75" hidden="1">
      <c r="A64" s="420"/>
      <c r="B64" s="420"/>
      <c r="C64" s="421" t="s">
        <v>60</v>
      </c>
      <c r="D64" s="422" t="s">
        <v>61</v>
      </c>
      <c r="E64" s="423">
        <v>25</v>
      </c>
      <c r="F64" s="423">
        <v>27</v>
      </c>
      <c r="G64" s="420"/>
      <c r="H64" s="423">
        <v>27</v>
      </c>
      <c r="I64" s="405"/>
      <c r="J64" s="375">
        <f t="shared" si="24"/>
        <v>27</v>
      </c>
      <c r="K64" s="405"/>
      <c r="L64" s="375">
        <f t="shared" si="25"/>
        <v>27</v>
      </c>
      <c r="M64" s="405">
        <v>110</v>
      </c>
      <c r="N64" s="375">
        <f t="shared" si="26"/>
        <v>137</v>
      </c>
      <c r="O64" s="405"/>
      <c r="P64" s="375">
        <f t="shared" si="2"/>
        <v>137</v>
      </c>
    </row>
    <row r="65" spans="1:16" ht="12.75" hidden="1">
      <c r="A65" s="420"/>
      <c r="B65" s="420"/>
      <c r="C65" s="421" t="s">
        <v>62</v>
      </c>
      <c r="D65" s="422" t="s">
        <v>63</v>
      </c>
      <c r="E65" s="423">
        <v>36280</v>
      </c>
      <c r="F65" s="423">
        <v>40000</v>
      </c>
      <c r="G65" s="420"/>
      <c r="H65" s="423">
        <v>40000</v>
      </c>
      <c r="I65" s="405"/>
      <c r="J65" s="375">
        <f t="shared" si="24"/>
        <v>40000</v>
      </c>
      <c r="K65" s="405"/>
      <c r="L65" s="375">
        <f t="shared" si="25"/>
        <v>40000</v>
      </c>
      <c r="M65" s="405">
        <v>10000</v>
      </c>
      <c r="N65" s="375">
        <f t="shared" si="26"/>
        <v>50000</v>
      </c>
      <c r="O65" s="405"/>
      <c r="P65" s="375">
        <f t="shared" si="2"/>
        <v>50000</v>
      </c>
    </row>
    <row r="66" spans="1:16" ht="12.75" hidden="1">
      <c r="A66" s="420"/>
      <c r="B66" s="420"/>
      <c r="C66" s="421" t="s">
        <v>69</v>
      </c>
      <c r="D66" s="422" t="s">
        <v>70</v>
      </c>
      <c r="E66" s="423">
        <v>1000</v>
      </c>
      <c r="F66" s="423">
        <v>1000</v>
      </c>
      <c r="G66" s="420"/>
      <c r="H66" s="423">
        <v>1000</v>
      </c>
      <c r="I66" s="405"/>
      <c r="J66" s="375">
        <f t="shared" si="24"/>
        <v>1000</v>
      </c>
      <c r="K66" s="405"/>
      <c r="L66" s="375">
        <f t="shared" si="25"/>
        <v>1000</v>
      </c>
      <c r="M66" s="405"/>
      <c r="N66" s="375">
        <f t="shared" si="26"/>
        <v>1000</v>
      </c>
      <c r="O66" s="405"/>
      <c r="P66" s="375">
        <f t="shared" si="2"/>
        <v>1000</v>
      </c>
    </row>
    <row r="67" spans="1:16" ht="12.75" hidden="1">
      <c r="A67" s="420"/>
      <c r="B67" s="420"/>
      <c r="C67" s="421" t="s">
        <v>71</v>
      </c>
      <c r="D67" s="422" t="s">
        <v>72</v>
      </c>
      <c r="E67" s="423">
        <v>100</v>
      </c>
      <c r="F67" s="423">
        <v>100</v>
      </c>
      <c r="G67" s="420"/>
      <c r="H67" s="423">
        <v>100</v>
      </c>
      <c r="I67" s="405"/>
      <c r="J67" s="375">
        <f t="shared" si="24"/>
        <v>100</v>
      </c>
      <c r="K67" s="405"/>
      <c r="L67" s="375">
        <f t="shared" si="25"/>
        <v>100</v>
      </c>
      <c r="M67" s="405"/>
      <c r="N67" s="375">
        <f t="shared" si="26"/>
        <v>100</v>
      </c>
      <c r="O67" s="405"/>
      <c r="P67" s="375">
        <f t="shared" si="2"/>
        <v>100</v>
      </c>
    </row>
    <row r="68" spans="1:16" ht="12.75" hidden="1">
      <c r="A68" s="420"/>
      <c r="B68" s="420"/>
      <c r="C68" s="421" t="s">
        <v>73</v>
      </c>
      <c r="D68" s="422" t="s">
        <v>74</v>
      </c>
      <c r="E68" s="423">
        <v>500</v>
      </c>
      <c r="F68" s="423">
        <v>300</v>
      </c>
      <c r="G68" s="420"/>
      <c r="H68" s="423">
        <v>300</v>
      </c>
      <c r="I68" s="405"/>
      <c r="J68" s="375">
        <f t="shared" si="24"/>
        <v>300</v>
      </c>
      <c r="K68" s="405"/>
      <c r="L68" s="375">
        <f t="shared" si="25"/>
        <v>300</v>
      </c>
      <c r="M68" s="405"/>
      <c r="N68" s="375">
        <f t="shared" si="26"/>
        <v>300</v>
      </c>
      <c r="O68" s="405"/>
      <c r="P68" s="375">
        <f t="shared" si="2"/>
        <v>300</v>
      </c>
    </row>
    <row r="69" spans="1:16" ht="24" hidden="1">
      <c r="A69" s="420"/>
      <c r="B69" s="420"/>
      <c r="C69" s="421" t="s">
        <v>75</v>
      </c>
      <c r="D69" s="422" t="s">
        <v>76</v>
      </c>
      <c r="E69" s="423">
        <v>800</v>
      </c>
      <c r="F69" s="423">
        <v>830</v>
      </c>
      <c r="G69" s="420"/>
      <c r="H69" s="423">
        <v>830</v>
      </c>
      <c r="I69" s="405"/>
      <c r="J69" s="375">
        <f t="shared" si="24"/>
        <v>830</v>
      </c>
      <c r="K69" s="405"/>
      <c r="L69" s="375">
        <f t="shared" si="25"/>
        <v>830</v>
      </c>
      <c r="M69" s="405"/>
      <c r="N69" s="375">
        <f t="shared" si="26"/>
        <v>830</v>
      </c>
      <c r="O69" s="405"/>
      <c r="P69" s="375">
        <f t="shared" si="2"/>
        <v>830</v>
      </c>
    </row>
    <row r="70" spans="1:16" ht="12.75" hidden="1">
      <c r="A70" s="420"/>
      <c r="B70" s="420"/>
      <c r="C70" s="421" t="s">
        <v>64</v>
      </c>
      <c r="D70" s="422" t="s">
        <v>65</v>
      </c>
      <c r="E70" s="423">
        <v>20000</v>
      </c>
      <c r="F70" s="423">
        <v>20600</v>
      </c>
      <c r="G70" s="420"/>
      <c r="H70" s="423">
        <v>20600</v>
      </c>
      <c r="I70" s="405"/>
      <c r="J70" s="375">
        <f t="shared" si="24"/>
        <v>20600</v>
      </c>
      <c r="K70" s="405"/>
      <c r="L70" s="375">
        <f t="shared" si="25"/>
        <v>20600</v>
      </c>
      <c r="M70" s="405"/>
      <c r="N70" s="375">
        <f t="shared" si="26"/>
        <v>20600</v>
      </c>
      <c r="O70" s="405"/>
      <c r="P70" s="375">
        <f t="shared" si="2"/>
        <v>20600</v>
      </c>
    </row>
    <row r="71" spans="1:16" ht="12.75" hidden="1">
      <c r="A71" s="420"/>
      <c r="B71" s="420"/>
      <c r="C71" s="421" t="s">
        <v>26</v>
      </c>
      <c r="D71" s="422" t="s">
        <v>27</v>
      </c>
      <c r="E71" s="423">
        <v>1500</v>
      </c>
      <c r="F71" s="423">
        <v>1550</v>
      </c>
      <c r="G71" s="420"/>
      <c r="H71" s="423">
        <v>1550</v>
      </c>
      <c r="I71" s="405"/>
      <c r="J71" s="375">
        <f t="shared" si="24"/>
        <v>1550</v>
      </c>
      <c r="K71" s="405"/>
      <c r="L71" s="375">
        <f t="shared" si="25"/>
        <v>1550</v>
      </c>
      <c r="M71" s="405"/>
      <c r="N71" s="375">
        <f t="shared" si="26"/>
        <v>1550</v>
      </c>
      <c r="O71" s="405"/>
      <c r="P71" s="375">
        <f t="shared" si="2"/>
        <v>1550</v>
      </c>
    </row>
    <row r="72" spans="1:16" ht="24" hidden="1">
      <c r="A72" s="420"/>
      <c r="B72" s="420"/>
      <c r="C72" s="421" t="s">
        <v>53</v>
      </c>
      <c r="D72" s="422" t="s">
        <v>54</v>
      </c>
      <c r="E72" s="423">
        <v>6000</v>
      </c>
      <c r="F72" s="423">
        <v>6180</v>
      </c>
      <c r="G72" s="420"/>
      <c r="H72" s="423">
        <v>6180</v>
      </c>
      <c r="I72" s="405"/>
      <c r="J72" s="375">
        <f t="shared" si="24"/>
        <v>6180</v>
      </c>
      <c r="K72" s="405"/>
      <c r="L72" s="375">
        <f t="shared" si="25"/>
        <v>6180</v>
      </c>
      <c r="M72" s="405"/>
      <c r="N72" s="375">
        <f t="shared" si="26"/>
        <v>6180</v>
      </c>
      <c r="O72" s="405"/>
      <c r="P72" s="375">
        <f t="shared" si="2"/>
        <v>6180</v>
      </c>
    </row>
    <row r="73" spans="1:16" ht="36" hidden="1">
      <c r="A73" s="420"/>
      <c r="B73" s="420">
        <v>75618</v>
      </c>
      <c r="C73" s="421"/>
      <c r="D73" s="422" t="s">
        <v>77</v>
      </c>
      <c r="E73" s="423">
        <f>SUM(E74:E76)</f>
        <v>107690</v>
      </c>
      <c r="F73" s="423">
        <f>SUM(F74:F76)</f>
        <v>102355</v>
      </c>
      <c r="G73" s="420"/>
      <c r="H73" s="423">
        <f aca="true" t="shared" si="27" ref="H73:N73">SUM(H74:H76)</f>
        <v>102355</v>
      </c>
      <c r="I73" s="423">
        <f t="shared" si="27"/>
        <v>0</v>
      </c>
      <c r="J73" s="423">
        <f t="shared" si="27"/>
        <v>102355</v>
      </c>
      <c r="K73" s="423">
        <f t="shared" si="27"/>
        <v>0</v>
      </c>
      <c r="L73" s="423">
        <f t="shared" si="27"/>
        <v>102355</v>
      </c>
      <c r="M73" s="423">
        <f t="shared" si="27"/>
        <v>0</v>
      </c>
      <c r="N73" s="423">
        <f t="shared" si="27"/>
        <v>102355</v>
      </c>
      <c r="O73" s="405"/>
      <c r="P73" s="375">
        <f t="shared" si="2"/>
        <v>102355</v>
      </c>
    </row>
    <row r="74" spans="1:16" ht="12.75" hidden="1">
      <c r="A74" s="420"/>
      <c r="B74" s="420"/>
      <c r="C74" s="421" t="s">
        <v>78</v>
      </c>
      <c r="D74" s="422" t="s">
        <v>79</v>
      </c>
      <c r="E74" s="423">
        <v>12000</v>
      </c>
      <c r="F74" s="423">
        <v>12300</v>
      </c>
      <c r="G74" s="420"/>
      <c r="H74" s="423">
        <v>12300</v>
      </c>
      <c r="I74" s="405"/>
      <c r="J74" s="375">
        <f>H74+I74</f>
        <v>12300</v>
      </c>
      <c r="K74" s="405"/>
      <c r="L74" s="375">
        <f>J74+K74</f>
        <v>12300</v>
      </c>
      <c r="M74" s="405"/>
      <c r="N74" s="375">
        <f>L74+M74</f>
        <v>12300</v>
      </c>
      <c r="O74" s="405"/>
      <c r="P74" s="375">
        <f t="shared" si="2"/>
        <v>12300</v>
      </c>
    </row>
    <row r="75" spans="1:16" ht="24" hidden="1">
      <c r="A75" s="420"/>
      <c r="B75" s="420"/>
      <c r="C75" s="421" t="s">
        <v>80</v>
      </c>
      <c r="D75" s="422" t="s">
        <v>81</v>
      </c>
      <c r="E75" s="423">
        <v>89490</v>
      </c>
      <c r="F75" s="423">
        <v>84200</v>
      </c>
      <c r="G75" s="420"/>
      <c r="H75" s="423">
        <v>84200</v>
      </c>
      <c r="I75" s="405"/>
      <c r="J75" s="375">
        <f>H75+I75</f>
        <v>84200</v>
      </c>
      <c r="K75" s="405"/>
      <c r="L75" s="375">
        <f>J75+K75</f>
        <v>84200</v>
      </c>
      <c r="M75" s="405"/>
      <c r="N75" s="375">
        <f>L75+M75</f>
        <v>84200</v>
      </c>
      <c r="O75" s="405"/>
      <c r="P75" s="375">
        <f t="shared" si="2"/>
        <v>84200</v>
      </c>
    </row>
    <row r="76" spans="1:16" ht="48" hidden="1">
      <c r="A76" s="420"/>
      <c r="B76" s="420"/>
      <c r="C76" s="421" t="s">
        <v>82</v>
      </c>
      <c r="D76" s="422" t="s">
        <v>83</v>
      </c>
      <c r="E76" s="423">
        <v>6200</v>
      </c>
      <c r="F76" s="423">
        <v>5855</v>
      </c>
      <c r="G76" s="420"/>
      <c r="H76" s="423">
        <v>5855</v>
      </c>
      <c r="I76" s="405"/>
      <c r="J76" s="375">
        <f>H76+I76</f>
        <v>5855</v>
      </c>
      <c r="K76" s="405"/>
      <c r="L76" s="375">
        <f>J76+K76</f>
        <v>5855</v>
      </c>
      <c r="M76" s="405"/>
      <c r="N76" s="375">
        <f>L76+M76</f>
        <v>5855</v>
      </c>
      <c r="O76" s="405"/>
      <c r="P76" s="375">
        <f>N76+O76</f>
        <v>5855</v>
      </c>
    </row>
    <row r="77" spans="1:16" ht="24" hidden="1">
      <c r="A77" s="420"/>
      <c r="B77" s="420">
        <v>75621</v>
      </c>
      <c r="C77" s="421"/>
      <c r="D77" s="422" t="s">
        <v>84</v>
      </c>
      <c r="E77" s="423">
        <f aca="true" t="shared" si="28" ref="E77:N77">SUM(E78+E79)</f>
        <v>1215134</v>
      </c>
      <c r="F77" s="423">
        <f t="shared" si="28"/>
        <v>1543687</v>
      </c>
      <c r="G77" s="423">
        <f t="shared" si="28"/>
        <v>10331</v>
      </c>
      <c r="H77" s="423">
        <f t="shared" si="28"/>
        <v>1554018</v>
      </c>
      <c r="I77" s="423">
        <f t="shared" si="28"/>
        <v>0</v>
      </c>
      <c r="J77" s="423">
        <f t="shared" si="28"/>
        <v>1554018</v>
      </c>
      <c r="K77" s="423">
        <f t="shared" si="28"/>
        <v>0</v>
      </c>
      <c r="L77" s="423">
        <f t="shared" si="28"/>
        <v>1554018</v>
      </c>
      <c r="M77" s="423">
        <f t="shared" si="28"/>
        <v>0</v>
      </c>
      <c r="N77" s="423">
        <f t="shared" si="28"/>
        <v>1554018</v>
      </c>
      <c r="O77" s="405"/>
      <c r="P77" s="375">
        <f>N77+O77</f>
        <v>1554018</v>
      </c>
    </row>
    <row r="78" spans="1:16" ht="12.75" hidden="1">
      <c r="A78" s="420"/>
      <c r="B78" s="420"/>
      <c r="C78" s="421" t="s">
        <v>85</v>
      </c>
      <c r="D78" s="422" t="s">
        <v>86</v>
      </c>
      <c r="E78" s="423">
        <v>1215034</v>
      </c>
      <c r="F78" s="423">
        <v>1542687</v>
      </c>
      <c r="G78" s="425">
        <v>10331</v>
      </c>
      <c r="H78" s="425">
        <f>SUM(F78+G78)</f>
        <v>1553018</v>
      </c>
      <c r="I78" s="405"/>
      <c r="J78" s="425">
        <f>H78+I78</f>
        <v>1553018</v>
      </c>
      <c r="K78" s="405"/>
      <c r="L78" s="375">
        <f>J78+K78</f>
        <v>1553018</v>
      </c>
      <c r="M78" s="405"/>
      <c r="N78" s="375">
        <f>L78+M78</f>
        <v>1553018</v>
      </c>
      <c r="O78" s="405"/>
      <c r="P78" s="375">
        <f>N78+O78</f>
        <v>1553018</v>
      </c>
    </row>
    <row r="79" spans="1:16" ht="12.75" hidden="1">
      <c r="A79" s="420"/>
      <c r="B79" s="420"/>
      <c r="C79" s="421" t="s">
        <v>87</v>
      </c>
      <c r="D79" s="422" t="s">
        <v>88</v>
      </c>
      <c r="E79" s="423">
        <v>100</v>
      </c>
      <c r="F79" s="423">
        <v>1000</v>
      </c>
      <c r="G79" s="423">
        <v>0</v>
      </c>
      <c r="H79" s="423">
        <v>1000</v>
      </c>
      <c r="I79" s="405"/>
      <c r="J79" s="425">
        <f>H79+I79</f>
        <v>1000</v>
      </c>
      <c r="K79" s="405"/>
      <c r="L79" s="375">
        <f>J79+K79</f>
        <v>1000</v>
      </c>
      <c r="M79" s="405"/>
      <c r="N79" s="375">
        <f>L79+M79</f>
        <v>1000</v>
      </c>
      <c r="O79" s="405"/>
      <c r="P79" s="375">
        <f>N79+O79</f>
        <v>1000</v>
      </c>
    </row>
    <row r="80" spans="1:16" ht="12.75">
      <c r="A80" s="403">
        <v>758</v>
      </c>
      <c r="B80" s="403"/>
      <c r="C80" s="407"/>
      <c r="D80" s="408" t="s">
        <v>89</v>
      </c>
      <c r="E80" s="409" t="e">
        <f>SUM(E81+#REF!+E83+E85)</f>
        <v>#REF!</v>
      </c>
      <c r="F80" s="409">
        <f aca="true" t="shared" si="29" ref="F80:K80">SUM(F81+F83+F85+F88)</f>
        <v>5087055</v>
      </c>
      <c r="G80" s="409">
        <f t="shared" si="29"/>
        <v>349799</v>
      </c>
      <c r="H80" s="409">
        <f t="shared" si="29"/>
        <v>5436854</v>
      </c>
      <c r="I80" s="409">
        <f t="shared" si="29"/>
        <v>0</v>
      </c>
      <c r="J80" s="409">
        <f t="shared" si="29"/>
        <v>5436854</v>
      </c>
      <c r="K80" s="409">
        <f t="shared" si="29"/>
        <v>0</v>
      </c>
      <c r="L80" s="409">
        <f>SUM(L81+L83+L85+L88)</f>
        <v>5436854</v>
      </c>
      <c r="M80" s="409">
        <f>SUM(M81+M83+M85+M88)</f>
        <v>362861</v>
      </c>
      <c r="N80" s="366">
        <f>SUM(N81+N83+N85+N88)</f>
        <v>5799715</v>
      </c>
      <c r="O80" s="366">
        <f>SUM(O81+O83+O85+O88)</f>
        <v>64119</v>
      </c>
      <c r="P80" s="366">
        <f>SUM(P81+P83+P85+P88)</f>
        <v>5837644</v>
      </c>
    </row>
    <row r="81" spans="1:16" ht="24" hidden="1">
      <c r="A81" s="420"/>
      <c r="B81" s="420">
        <v>75801</v>
      </c>
      <c r="C81" s="421"/>
      <c r="D81" s="422" t="s">
        <v>90</v>
      </c>
      <c r="E81" s="423">
        <f aca="true" t="shared" si="30" ref="E81:N81">SUM(E82)</f>
        <v>3827883</v>
      </c>
      <c r="F81" s="423">
        <f t="shared" si="30"/>
        <v>4555356</v>
      </c>
      <c r="G81" s="423">
        <f t="shared" si="30"/>
        <v>349799</v>
      </c>
      <c r="H81" s="423">
        <f t="shared" si="30"/>
        <v>4905155</v>
      </c>
      <c r="I81" s="423">
        <f t="shared" si="30"/>
        <v>0</v>
      </c>
      <c r="J81" s="423">
        <f t="shared" si="30"/>
        <v>4905155</v>
      </c>
      <c r="K81" s="423">
        <f t="shared" si="30"/>
        <v>0</v>
      </c>
      <c r="L81" s="423">
        <f t="shared" si="30"/>
        <v>4905155</v>
      </c>
      <c r="M81" s="423">
        <f t="shared" si="30"/>
        <v>0</v>
      </c>
      <c r="N81" s="367">
        <f t="shared" si="30"/>
        <v>4905155</v>
      </c>
      <c r="O81" s="405"/>
      <c r="P81" s="375">
        <f>N81</f>
        <v>4905155</v>
      </c>
    </row>
    <row r="82" spans="1:16" ht="12.75" hidden="1">
      <c r="A82" s="420"/>
      <c r="B82" s="420"/>
      <c r="C82" s="421" t="s">
        <v>91</v>
      </c>
      <c r="D82" s="422" t="s">
        <v>92</v>
      </c>
      <c r="E82" s="423">
        <v>3827883</v>
      </c>
      <c r="F82" s="423">
        <v>4555356</v>
      </c>
      <c r="G82" s="420">
        <v>349799</v>
      </c>
      <c r="H82" s="425">
        <f>SUM(F82+G82)</f>
        <v>4905155</v>
      </c>
      <c r="I82" s="405"/>
      <c r="J82" s="375">
        <f>H82+I82</f>
        <v>4905155</v>
      </c>
      <c r="K82" s="405"/>
      <c r="L82" s="375">
        <f>J82+K82</f>
        <v>4905155</v>
      </c>
      <c r="M82" s="405"/>
      <c r="N82" s="375">
        <f>L82+M82</f>
        <v>4905155</v>
      </c>
      <c r="O82" s="405"/>
      <c r="P82" s="375">
        <f>N82</f>
        <v>4905155</v>
      </c>
    </row>
    <row r="83" spans="1:16" ht="24" hidden="1">
      <c r="A83" s="420"/>
      <c r="B83" s="420">
        <v>75807</v>
      </c>
      <c r="C83" s="421"/>
      <c r="D83" s="422" t="s">
        <v>93</v>
      </c>
      <c r="E83" s="423">
        <f>SUM(E84)</f>
        <v>558929</v>
      </c>
      <c r="F83" s="423">
        <f>SUM(F84)</f>
        <v>495409</v>
      </c>
      <c r="G83" s="420">
        <v>0</v>
      </c>
      <c r="H83" s="423">
        <f aca="true" t="shared" si="31" ref="H83:N83">SUM(H84)</f>
        <v>495409</v>
      </c>
      <c r="I83" s="423">
        <f t="shared" si="31"/>
        <v>0</v>
      </c>
      <c r="J83" s="423">
        <f t="shared" si="31"/>
        <v>495409</v>
      </c>
      <c r="K83" s="423">
        <f t="shared" si="31"/>
        <v>0</v>
      </c>
      <c r="L83" s="423">
        <f t="shared" si="31"/>
        <v>495409</v>
      </c>
      <c r="M83" s="423">
        <f t="shared" si="31"/>
        <v>0</v>
      </c>
      <c r="N83" s="367">
        <f t="shared" si="31"/>
        <v>495409</v>
      </c>
      <c r="O83" s="405"/>
      <c r="P83" s="375">
        <f>N83</f>
        <v>495409</v>
      </c>
    </row>
    <row r="84" spans="1:16" ht="12.75" hidden="1">
      <c r="A84" s="420"/>
      <c r="B84" s="420"/>
      <c r="C84" s="421" t="s">
        <v>91</v>
      </c>
      <c r="D84" s="422" t="s">
        <v>92</v>
      </c>
      <c r="E84" s="423">
        <v>558929</v>
      </c>
      <c r="F84" s="423">
        <v>495409</v>
      </c>
      <c r="G84" s="420">
        <v>0</v>
      </c>
      <c r="H84" s="423">
        <v>495409</v>
      </c>
      <c r="I84" s="405"/>
      <c r="J84" s="375">
        <f>H84+I84</f>
        <v>495409</v>
      </c>
      <c r="K84" s="405"/>
      <c r="L84" s="375">
        <f>J84+K84</f>
        <v>495409</v>
      </c>
      <c r="M84" s="405"/>
      <c r="N84" s="375">
        <f>L84+M84</f>
        <v>495409</v>
      </c>
      <c r="O84" s="405"/>
      <c r="P84" s="375">
        <f>N84</f>
        <v>495409</v>
      </c>
    </row>
    <row r="85" spans="1:16" ht="12.75">
      <c r="A85" s="420"/>
      <c r="B85" s="420">
        <v>75814</v>
      </c>
      <c r="C85" s="421"/>
      <c r="D85" s="422" t="s">
        <v>94</v>
      </c>
      <c r="E85" s="423">
        <f>SUM(E86:E87)</f>
        <v>177718</v>
      </c>
      <c r="F85" s="423">
        <f>SUM(F86:F87)</f>
        <v>10100</v>
      </c>
      <c r="G85" s="420">
        <v>0</v>
      </c>
      <c r="H85" s="423">
        <f>SUM(H86:H87)</f>
        <v>10100</v>
      </c>
      <c r="I85" s="423"/>
      <c r="J85" s="423">
        <f>SUM(J86:J87)</f>
        <v>10100</v>
      </c>
      <c r="K85" s="423">
        <f>SUM(K86:K87)</f>
        <v>0</v>
      </c>
      <c r="L85" s="423">
        <f>SUM(L86:L87)</f>
        <v>10100</v>
      </c>
      <c r="M85" s="423">
        <f>SUM(M86:M87)</f>
        <v>362861</v>
      </c>
      <c r="N85" s="367">
        <f>SUM(N86:N87)</f>
        <v>372961</v>
      </c>
      <c r="O85" s="368">
        <f>O86+O87</f>
        <v>64119</v>
      </c>
      <c r="P85" s="406">
        <f>P86+P87</f>
        <v>437080</v>
      </c>
    </row>
    <row r="86" spans="1:16" ht="12.75">
      <c r="A86" s="420"/>
      <c r="B86" s="420"/>
      <c r="C86" s="421" t="s">
        <v>32</v>
      </c>
      <c r="D86" s="422" t="s">
        <v>33</v>
      </c>
      <c r="E86" s="423">
        <v>42000</v>
      </c>
      <c r="F86" s="423">
        <v>10000</v>
      </c>
      <c r="G86" s="420">
        <v>0</v>
      </c>
      <c r="H86" s="423">
        <v>10000</v>
      </c>
      <c r="I86" s="405"/>
      <c r="J86" s="425">
        <f>H86+I86</f>
        <v>10000</v>
      </c>
      <c r="K86" s="405"/>
      <c r="L86" s="375">
        <f>J86+K86</f>
        <v>10000</v>
      </c>
      <c r="M86" s="405">
        <v>20000</v>
      </c>
      <c r="N86" s="375">
        <f>L86+M86</f>
        <v>30000</v>
      </c>
      <c r="O86" s="375">
        <v>13000</v>
      </c>
      <c r="P86" s="375">
        <f>N86+O86</f>
        <v>43000</v>
      </c>
    </row>
    <row r="87" spans="1:16" ht="12.75">
      <c r="A87" s="420"/>
      <c r="B87" s="420"/>
      <c r="C87" s="421" t="s">
        <v>95</v>
      </c>
      <c r="D87" s="422" t="s">
        <v>96</v>
      </c>
      <c r="E87" s="423">
        <v>135718</v>
      </c>
      <c r="F87" s="423">
        <v>100</v>
      </c>
      <c r="G87" s="420">
        <v>0</v>
      </c>
      <c r="H87" s="423">
        <v>100</v>
      </c>
      <c r="I87" s="425"/>
      <c r="J87" s="425">
        <f>H87+I87</f>
        <v>100</v>
      </c>
      <c r="K87" s="405"/>
      <c r="L87" s="375">
        <f>J87+K87</f>
        <v>100</v>
      </c>
      <c r="M87" s="375">
        <v>342861</v>
      </c>
      <c r="N87" s="375">
        <f>L87+M87</f>
        <v>342961</v>
      </c>
      <c r="O87" s="375">
        <v>51119</v>
      </c>
      <c r="P87" s="375">
        <f>N87+O87</f>
        <v>394080</v>
      </c>
    </row>
    <row r="88" spans="1:16" ht="24" hidden="1">
      <c r="A88" s="420"/>
      <c r="B88" s="420">
        <v>75831</v>
      </c>
      <c r="C88" s="421"/>
      <c r="D88" s="422" t="s">
        <v>97</v>
      </c>
      <c r="E88" s="423">
        <v>0</v>
      </c>
      <c r="F88" s="423">
        <f>SUM(F89)</f>
        <v>26190</v>
      </c>
      <c r="G88" s="420">
        <v>0</v>
      </c>
      <c r="H88" s="423">
        <f aca="true" t="shared" si="32" ref="H88:N88">SUM(H89)</f>
        <v>26190</v>
      </c>
      <c r="I88" s="423">
        <f t="shared" si="32"/>
        <v>0</v>
      </c>
      <c r="J88" s="423">
        <f t="shared" si="32"/>
        <v>26190</v>
      </c>
      <c r="K88" s="423">
        <f t="shared" si="32"/>
        <v>0</v>
      </c>
      <c r="L88" s="423">
        <f t="shared" si="32"/>
        <v>26190</v>
      </c>
      <c r="M88" s="423">
        <f t="shared" si="32"/>
        <v>0</v>
      </c>
      <c r="N88" s="367">
        <f t="shared" si="32"/>
        <v>26190</v>
      </c>
      <c r="O88" s="405"/>
      <c r="P88" s="405"/>
    </row>
    <row r="89" spans="1:16" ht="12.75" hidden="1">
      <c r="A89" s="420"/>
      <c r="B89" s="420"/>
      <c r="C89" s="421" t="s">
        <v>91</v>
      </c>
      <c r="D89" s="422" t="s">
        <v>92</v>
      </c>
      <c r="E89" s="423">
        <v>0</v>
      </c>
      <c r="F89" s="423">
        <v>26190</v>
      </c>
      <c r="G89" s="420">
        <v>0</v>
      </c>
      <c r="H89" s="423">
        <v>26190</v>
      </c>
      <c r="I89" s="405"/>
      <c r="J89" s="375">
        <f>H89+I89</f>
        <v>26190</v>
      </c>
      <c r="K89" s="405"/>
      <c r="L89" s="375">
        <f>J89+K89</f>
        <v>26190</v>
      </c>
      <c r="M89" s="405"/>
      <c r="N89" s="375">
        <f>L89+M89</f>
        <v>26190</v>
      </c>
      <c r="O89" s="405"/>
      <c r="P89" s="405"/>
    </row>
    <row r="90" spans="1:16" ht="12.75">
      <c r="A90" s="403">
        <v>801</v>
      </c>
      <c r="B90" s="403"/>
      <c r="C90" s="407"/>
      <c r="D90" s="408" t="s">
        <v>98</v>
      </c>
      <c r="E90" s="409" t="e">
        <f>SUM(E91+E98+#REF!+#REF!)</f>
        <v>#REF!</v>
      </c>
      <c r="F90" s="409">
        <f>SUM(F91+F98)</f>
        <v>210543</v>
      </c>
      <c r="G90" s="420">
        <v>0</v>
      </c>
      <c r="H90" s="409">
        <f aca="true" t="shared" si="33" ref="H90:P90">SUM(H91+H98)</f>
        <v>210543</v>
      </c>
      <c r="I90" s="409">
        <f t="shared" si="33"/>
        <v>0</v>
      </c>
      <c r="J90" s="409">
        <f t="shared" si="33"/>
        <v>210543</v>
      </c>
      <c r="K90" s="409">
        <f t="shared" si="33"/>
        <v>0</v>
      </c>
      <c r="L90" s="409">
        <f t="shared" si="33"/>
        <v>210543</v>
      </c>
      <c r="M90" s="409">
        <f t="shared" si="33"/>
        <v>6686</v>
      </c>
      <c r="N90" s="366">
        <f t="shared" si="33"/>
        <v>217229</v>
      </c>
      <c r="O90" s="366">
        <f>O91+O98+O102</f>
        <v>9665</v>
      </c>
      <c r="P90" s="366">
        <f t="shared" si="33"/>
        <v>217774</v>
      </c>
    </row>
    <row r="91" spans="1:16" ht="12.75">
      <c r="A91" s="420"/>
      <c r="B91" s="420">
        <v>80101</v>
      </c>
      <c r="C91" s="421"/>
      <c r="D91" s="422" t="s">
        <v>99</v>
      </c>
      <c r="E91" s="423">
        <f>SUM(E93:E97)</f>
        <v>53680</v>
      </c>
      <c r="F91" s="423">
        <f>SUM(F93:F97)</f>
        <v>55268</v>
      </c>
      <c r="G91" s="420">
        <v>0</v>
      </c>
      <c r="H91" s="423">
        <f>SUM(H93:H97)</f>
        <v>55268</v>
      </c>
      <c r="I91" s="423">
        <f>SUM(I93:I97)</f>
        <v>0</v>
      </c>
      <c r="J91" s="423">
        <f>SUM(J93:J97)</f>
        <v>55268</v>
      </c>
      <c r="K91" s="423">
        <f>SUM(K93:K97)</f>
        <v>0</v>
      </c>
      <c r="L91" s="423">
        <f>SUM(L93:L97)</f>
        <v>55268</v>
      </c>
      <c r="M91" s="426">
        <f>SUM(M92:M97)</f>
        <v>6686</v>
      </c>
      <c r="N91" s="375">
        <f>SUM(N92:N97)</f>
        <v>61954</v>
      </c>
      <c r="O91" s="375">
        <f>SUM(O92:O97)</f>
        <v>545</v>
      </c>
      <c r="P91" s="375">
        <f>SUM(P92:P97)</f>
        <v>62499</v>
      </c>
    </row>
    <row r="92" spans="1:16" ht="12.75" hidden="1">
      <c r="A92" s="420"/>
      <c r="B92" s="420"/>
      <c r="C92" s="421" t="s">
        <v>41</v>
      </c>
      <c r="D92" s="422" t="s">
        <v>42</v>
      </c>
      <c r="E92" s="423"/>
      <c r="F92" s="423"/>
      <c r="G92" s="420"/>
      <c r="H92" s="423"/>
      <c r="I92" s="423"/>
      <c r="J92" s="423"/>
      <c r="K92" s="423"/>
      <c r="L92" s="423"/>
      <c r="M92" s="405">
        <v>3500</v>
      </c>
      <c r="N92" s="375">
        <f aca="true" t="shared" si="34" ref="N92:N97">L92+M92</f>
        <v>3500</v>
      </c>
      <c r="O92" s="405"/>
      <c r="P92" s="375">
        <f aca="true" t="shared" si="35" ref="P92:P97">N92+O92</f>
        <v>3500</v>
      </c>
    </row>
    <row r="93" spans="1:16" ht="12.75" hidden="1">
      <c r="A93" s="420"/>
      <c r="B93" s="420"/>
      <c r="C93" s="421" t="s">
        <v>32</v>
      </c>
      <c r="D93" s="422" t="s">
        <v>33</v>
      </c>
      <c r="E93" s="423">
        <v>3150</v>
      </c>
      <c r="F93" s="423">
        <v>6000</v>
      </c>
      <c r="G93" s="420">
        <v>0</v>
      </c>
      <c r="H93" s="423">
        <v>6000</v>
      </c>
      <c r="I93" s="405"/>
      <c r="J93" s="375">
        <f>H93+I93</f>
        <v>6000</v>
      </c>
      <c r="K93" s="405"/>
      <c r="L93" s="375">
        <f>J93+K93</f>
        <v>6000</v>
      </c>
      <c r="M93" s="405"/>
      <c r="N93" s="375">
        <f t="shared" si="34"/>
        <v>6000</v>
      </c>
      <c r="O93" s="405"/>
      <c r="P93" s="375">
        <f t="shared" si="35"/>
        <v>6000</v>
      </c>
    </row>
    <row r="94" spans="1:16" ht="12.75" hidden="1">
      <c r="A94" s="420"/>
      <c r="B94" s="420"/>
      <c r="C94" s="421" t="s">
        <v>95</v>
      </c>
      <c r="D94" s="422" t="s">
        <v>96</v>
      </c>
      <c r="E94" s="423">
        <v>700</v>
      </c>
      <c r="F94" s="423">
        <v>550</v>
      </c>
      <c r="G94" s="420">
        <v>0</v>
      </c>
      <c r="H94" s="423">
        <v>550</v>
      </c>
      <c r="I94" s="405"/>
      <c r="J94" s="375">
        <f>H94+I94</f>
        <v>550</v>
      </c>
      <c r="K94" s="405"/>
      <c r="L94" s="375">
        <f>J94+K94</f>
        <v>550</v>
      </c>
      <c r="M94" s="405">
        <v>1000</v>
      </c>
      <c r="N94" s="375">
        <f t="shared" si="34"/>
        <v>1550</v>
      </c>
      <c r="O94" s="405"/>
      <c r="P94" s="375">
        <f t="shared" si="35"/>
        <v>1550</v>
      </c>
    </row>
    <row r="95" spans="1:16" ht="36">
      <c r="A95" s="420"/>
      <c r="B95" s="420"/>
      <c r="C95" s="421" t="s">
        <v>100</v>
      </c>
      <c r="D95" s="422" t="s">
        <v>107</v>
      </c>
      <c r="E95" s="423"/>
      <c r="F95" s="423"/>
      <c r="G95" s="420"/>
      <c r="H95" s="423"/>
      <c r="I95" s="405"/>
      <c r="J95" s="375"/>
      <c r="K95" s="405"/>
      <c r="L95" s="375"/>
      <c r="M95" s="405">
        <v>2186</v>
      </c>
      <c r="N95" s="375">
        <f t="shared" si="34"/>
        <v>2186</v>
      </c>
      <c r="O95" s="405">
        <v>546</v>
      </c>
      <c r="P95" s="375">
        <f t="shared" si="35"/>
        <v>2732</v>
      </c>
    </row>
    <row r="96" spans="1:16" ht="56.25" customHeight="1">
      <c r="A96" s="420"/>
      <c r="B96" s="420"/>
      <c r="C96" s="421" t="s">
        <v>300</v>
      </c>
      <c r="D96" s="422" t="s">
        <v>401</v>
      </c>
      <c r="E96" s="423"/>
      <c r="F96" s="423"/>
      <c r="G96" s="420">
        <v>48718</v>
      </c>
      <c r="H96" s="423">
        <f>F96+G96</f>
        <v>48718</v>
      </c>
      <c r="I96" s="425"/>
      <c r="J96" s="425">
        <f>H96+I96</f>
        <v>48718</v>
      </c>
      <c r="K96" s="405"/>
      <c r="L96" s="375">
        <f>J96+K96</f>
        <v>48718</v>
      </c>
      <c r="M96" s="405"/>
      <c r="N96" s="375">
        <f t="shared" si="34"/>
        <v>48718</v>
      </c>
      <c r="O96" s="405">
        <v>-1</v>
      </c>
      <c r="P96" s="375">
        <f t="shared" si="35"/>
        <v>48717</v>
      </c>
    </row>
    <row r="97" spans="1:16" ht="72" hidden="1">
      <c r="A97" s="420"/>
      <c r="B97" s="420"/>
      <c r="C97" s="421" t="s">
        <v>265</v>
      </c>
      <c r="D97" s="422" t="s">
        <v>266</v>
      </c>
      <c r="E97" s="423">
        <v>49830</v>
      </c>
      <c r="F97" s="423">
        <v>48718</v>
      </c>
      <c r="G97" s="420">
        <v>-48718</v>
      </c>
      <c r="H97" s="423">
        <f>F97+G97</f>
        <v>0</v>
      </c>
      <c r="I97" s="420"/>
      <c r="J97" s="425">
        <f>H97+I97</f>
        <v>0</v>
      </c>
      <c r="K97" s="405"/>
      <c r="L97" s="375">
        <f>J97+K97</f>
        <v>0</v>
      </c>
      <c r="M97" s="405"/>
      <c r="N97" s="375">
        <f t="shared" si="34"/>
        <v>0</v>
      </c>
      <c r="O97" s="405"/>
      <c r="P97" s="375">
        <f t="shared" si="35"/>
        <v>0</v>
      </c>
    </row>
    <row r="98" spans="1:16" ht="12.75" hidden="1">
      <c r="A98" s="420"/>
      <c r="B98" s="420">
        <v>80104</v>
      </c>
      <c r="C98" s="421"/>
      <c r="D98" s="422" t="s">
        <v>101</v>
      </c>
      <c r="E98" s="423">
        <f>SUM(E99:E101)</f>
        <v>114750</v>
      </c>
      <c r="F98" s="423">
        <f>SUM(F99:F101)</f>
        <v>155275</v>
      </c>
      <c r="G98" s="420">
        <v>0</v>
      </c>
      <c r="H98" s="423">
        <f aca="true" t="shared" si="36" ref="H98:N98">SUM(H99:H101)</f>
        <v>155275</v>
      </c>
      <c r="I98" s="423">
        <f t="shared" si="36"/>
        <v>0</v>
      </c>
      <c r="J98" s="423">
        <f t="shared" si="36"/>
        <v>155275</v>
      </c>
      <c r="K98" s="423">
        <f t="shared" si="36"/>
        <v>0</v>
      </c>
      <c r="L98" s="423">
        <f t="shared" si="36"/>
        <v>155275</v>
      </c>
      <c r="M98" s="423">
        <f t="shared" si="36"/>
        <v>0</v>
      </c>
      <c r="N98" s="367">
        <f t="shared" si="36"/>
        <v>155275</v>
      </c>
      <c r="O98" s="405"/>
      <c r="P98" s="375">
        <f>SUM(P99:P101)</f>
        <v>155275</v>
      </c>
    </row>
    <row r="99" spans="1:16" ht="12.75" hidden="1">
      <c r="A99" s="420"/>
      <c r="B99" s="420"/>
      <c r="C99" s="421" t="s">
        <v>41</v>
      </c>
      <c r="D99" s="422" t="s">
        <v>42</v>
      </c>
      <c r="E99" s="423">
        <v>113400</v>
      </c>
      <c r="F99" s="423">
        <v>153125</v>
      </c>
      <c r="G99" s="420">
        <v>0</v>
      </c>
      <c r="H99" s="423">
        <v>153125</v>
      </c>
      <c r="I99" s="405"/>
      <c r="J99" s="375">
        <f>H99+I99</f>
        <v>153125</v>
      </c>
      <c r="K99" s="405"/>
      <c r="L99" s="375">
        <f>J99+K99</f>
        <v>153125</v>
      </c>
      <c r="M99" s="405"/>
      <c r="N99" s="375">
        <f>L99+M99</f>
        <v>153125</v>
      </c>
      <c r="O99" s="405"/>
      <c r="P99" s="375">
        <f aca="true" t="shared" si="37" ref="P99:P104">N99+O99</f>
        <v>153125</v>
      </c>
    </row>
    <row r="100" spans="1:16" ht="12.75" hidden="1">
      <c r="A100" s="420"/>
      <c r="B100" s="420"/>
      <c r="C100" s="421" t="s">
        <v>32</v>
      </c>
      <c r="D100" s="422" t="s">
        <v>33</v>
      </c>
      <c r="E100" s="423">
        <v>1200</v>
      </c>
      <c r="F100" s="423">
        <v>2000</v>
      </c>
      <c r="G100" s="420">
        <v>0</v>
      </c>
      <c r="H100" s="423">
        <v>2000</v>
      </c>
      <c r="I100" s="405"/>
      <c r="J100" s="375">
        <f>H100+I100</f>
        <v>2000</v>
      </c>
      <c r="K100" s="405"/>
      <c r="L100" s="375">
        <f>J100+K100</f>
        <v>2000</v>
      </c>
      <c r="M100" s="405"/>
      <c r="N100" s="375">
        <f>L100+M100</f>
        <v>2000</v>
      </c>
      <c r="O100" s="405"/>
      <c r="P100" s="375">
        <f t="shared" si="37"/>
        <v>2000</v>
      </c>
    </row>
    <row r="101" spans="1:16" ht="12.75" hidden="1">
      <c r="A101" s="420"/>
      <c r="B101" s="420"/>
      <c r="C101" s="421" t="s">
        <v>95</v>
      </c>
      <c r="D101" s="422" t="s">
        <v>96</v>
      </c>
      <c r="E101" s="423">
        <v>150</v>
      </c>
      <c r="F101" s="423">
        <v>150</v>
      </c>
      <c r="G101" s="420">
        <v>0</v>
      </c>
      <c r="H101" s="423">
        <v>150</v>
      </c>
      <c r="I101" s="405"/>
      <c r="J101" s="375">
        <f>H101+I101</f>
        <v>150</v>
      </c>
      <c r="K101" s="405"/>
      <c r="L101" s="375">
        <f>J101+K101</f>
        <v>150</v>
      </c>
      <c r="M101" s="405"/>
      <c r="N101" s="375">
        <f>L101+M101</f>
        <v>150</v>
      </c>
      <c r="O101" s="405"/>
      <c r="P101" s="375">
        <f t="shared" si="37"/>
        <v>150</v>
      </c>
    </row>
    <row r="102" spans="1:16" ht="12.75">
      <c r="A102" s="420"/>
      <c r="B102" s="420">
        <v>80195</v>
      </c>
      <c r="C102" s="421"/>
      <c r="D102" s="422" t="s">
        <v>16</v>
      </c>
      <c r="E102" s="423"/>
      <c r="F102" s="423"/>
      <c r="G102" s="420"/>
      <c r="H102" s="423"/>
      <c r="I102" s="405"/>
      <c r="J102" s="375"/>
      <c r="K102" s="405"/>
      <c r="L102" s="375"/>
      <c r="M102" s="405"/>
      <c r="N102" s="375"/>
      <c r="O102" s="405">
        <v>9120</v>
      </c>
      <c r="P102" s="375">
        <f t="shared" si="37"/>
        <v>9120</v>
      </c>
    </row>
    <row r="103" spans="1:16" ht="36">
      <c r="A103" s="420"/>
      <c r="B103" s="420"/>
      <c r="C103" s="421" t="s">
        <v>100</v>
      </c>
      <c r="D103" s="422" t="s">
        <v>107</v>
      </c>
      <c r="E103" s="423"/>
      <c r="F103" s="423"/>
      <c r="G103" s="420"/>
      <c r="H103" s="423"/>
      <c r="I103" s="405"/>
      <c r="J103" s="375"/>
      <c r="K103" s="405"/>
      <c r="L103" s="375"/>
      <c r="M103" s="405"/>
      <c r="N103" s="375"/>
      <c r="O103" s="405">
        <v>9120</v>
      </c>
      <c r="P103" s="375">
        <f t="shared" si="37"/>
        <v>9120</v>
      </c>
    </row>
    <row r="104" spans="1:16" ht="12.75" hidden="1">
      <c r="A104" s="403">
        <v>852</v>
      </c>
      <c r="B104" s="403"/>
      <c r="C104" s="407"/>
      <c r="D104" s="408" t="s">
        <v>103</v>
      </c>
      <c r="E104" s="409" t="e">
        <f>SUM(E106+E108+E110+#REF!+E114+#REF!+#REF!)</f>
        <v>#REF!</v>
      </c>
      <c r="F104" s="409">
        <f>SUM(F106+F108+F110+F114)</f>
        <v>817365</v>
      </c>
      <c r="G104" s="420">
        <v>0</v>
      </c>
      <c r="H104" s="409">
        <f>SUM(H106+H108+H110+H114)</f>
        <v>817365</v>
      </c>
      <c r="I104" s="409">
        <f aca="true" t="shared" si="38" ref="I104:N104">SUM(I106+I108+I110+I114+I118)</f>
        <v>10014</v>
      </c>
      <c r="J104" s="409">
        <f t="shared" si="38"/>
        <v>827379</v>
      </c>
      <c r="K104" s="409">
        <f t="shared" si="38"/>
        <v>0</v>
      </c>
      <c r="L104" s="409">
        <f t="shared" si="38"/>
        <v>827379</v>
      </c>
      <c r="M104" s="409">
        <f t="shared" si="38"/>
        <v>46700</v>
      </c>
      <c r="N104" s="366">
        <f t="shared" si="38"/>
        <v>874079</v>
      </c>
      <c r="O104" s="405"/>
      <c r="P104" s="375">
        <f t="shared" si="37"/>
        <v>874079</v>
      </c>
    </row>
    <row r="105" spans="1:16" ht="12.75" hidden="1">
      <c r="A105" s="403"/>
      <c r="B105" s="403"/>
      <c r="C105" s="407"/>
      <c r="D105" s="408"/>
      <c r="E105" s="409"/>
      <c r="F105" s="409"/>
      <c r="G105" s="420"/>
      <c r="H105" s="409"/>
      <c r="I105" s="405"/>
      <c r="J105" s="405"/>
      <c r="K105" s="405"/>
      <c r="L105" s="405"/>
      <c r="M105" s="405"/>
      <c r="N105" s="405"/>
      <c r="O105" s="405"/>
      <c r="P105" s="375">
        <f aca="true" t="shared" si="39" ref="P105:P135">N105+O105</f>
        <v>0</v>
      </c>
    </row>
    <row r="106" spans="1:16" ht="36" hidden="1">
      <c r="A106" s="420"/>
      <c r="B106" s="420">
        <v>85212</v>
      </c>
      <c r="C106" s="421"/>
      <c r="D106" s="422" t="s">
        <v>104</v>
      </c>
      <c r="E106" s="423" t="e">
        <f>SUM(E107+#REF!)</f>
        <v>#REF!</v>
      </c>
      <c r="F106" s="423">
        <f>SUM(F107)</f>
        <v>716000</v>
      </c>
      <c r="G106" s="420">
        <v>0</v>
      </c>
      <c r="H106" s="423">
        <f aca="true" t="shared" si="40" ref="H106:N106">SUM(H107)</f>
        <v>716000</v>
      </c>
      <c r="I106" s="423">
        <f t="shared" si="40"/>
        <v>0</v>
      </c>
      <c r="J106" s="423">
        <f t="shared" si="40"/>
        <v>716000</v>
      </c>
      <c r="K106" s="423">
        <f t="shared" si="40"/>
        <v>0</v>
      </c>
      <c r="L106" s="423">
        <f t="shared" si="40"/>
        <v>716000</v>
      </c>
      <c r="M106" s="423">
        <f t="shared" si="40"/>
        <v>0</v>
      </c>
      <c r="N106" s="367">
        <f t="shared" si="40"/>
        <v>716000</v>
      </c>
      <c r="O106" s="405"/>
      <c r="P106" s="375">
        <f t="shared" si="39"/>
        <v>716000</v>
      </c>
    </row>
    <row r="107" spans="1:16" ht="60" hidden="1">
      <c r="A107" s="420"/>
      <c r="B107" s="420"/>
      <c r="C107" s="421" t="s">
        <v>36</v>
      </c>
      <c r="D107" s="422" t="s">
        <v>37</v>
      </c>
      <c r="E107" s="423">
        <v>357346</v>
      </c>
      <c r="F107" s="423">
        <v>716000</v>
      </c>
      <c r="G107" s="420">
        <v>0</v>
      </c>
      <c r="H107" s="423">
        <v>716000</v>
      </c>
      <c r="I107" s="405"/>
      <c r="J107" s="375">
        <f>H107+I107</f>
        <v>716000</v>
      </c>
      <c r="K107" s="405"/>
      <c r="L107" s="375">
        <f>J107+K107</f>
        <v>716000</v>
      </c>
      <c r="M107" s="375">
        <v>0</v>
      </c>
      <c r="N107" s="375">
        <f>L107+M107</f>
        <v>716000</v>
      </c>
      <c r="O107" s="405"/>
      <c r="P107" s="375">
        <f t="shared" si="39"/>
        <v>716000</v>
      </c>
    </row>
    <row r="108" spans="1:16" ht="48" hidden="1">
      <c r="A108" s="420"/>
      <c r="B108" s="420">
        <v>85213</v>
      </c>
      <c r="C108" s="421"/>
      <c r="D108" s="422" t="s">
        <v>105</v>
      </c>
      <c r="E108" s="423">
        <f>SUM(E109)</f>
        <v>6900</v>
      </c>
      <c r="F108" s="423">
        <f>SUM(F109)</f>
        <v>6500</v>
      </c>
      <c r="G108" s="420">
        <v>0</v>
      </c>
      <c r="H108" s="423">
        <f aca="true" t="shared" si="41" ref="H108:N108">SUM(H109)</f>
        <v>6500</v>
      </c>
      <c r="I108" s="423">
        <f t="shared" si="41"/>
        <v>0</v>
      </c>
      <c r="J108" s="423">
        <f t="shared" si="41"/>
        <v>6500</v>
      </c>
      <c r="K108" s="423">
        <f t="shared" si="41"/>
        <v>0</v>
      </c>
      <c r="L108" s="423">
        <f t="shared" si="41"/>
        <v>6500</v>
      </c>
      <c r="M108" s="423">
        <f t="shared" si="41"/>
        <v>0</v>
      </c>
      <c r="N108" s="367">
        <f t="shared" si="41"/>
        <v>6500</v>
      </c>
      <c r="O108" s="405"/>
      <c r="P108" s="375">
        <f t="shared" si="39"/>
        <v>6500</v>
      </c>
    </row>
    <row r="109" spans="1:16" ht="60" hidden="1">
      <c r="A109" s="420"/>
      <c r="B109" s="420"/>
      <c r="C109" s="421" t="s">
        <v>36</v>
      </c>
      <c r="D109" s="422" t="s">
        <v>37</v>
      </c>
      <c r="E109" s="423">
        <v>6900</v>
      </c>
      <c r="F109" s="423">
        <v>6500</v>
      </c>
      <c r="G109" s="420">
        <v>0</v>
      </c>
      <c r="H109" s="423">
        <v>6500</v>
      </c>
      <c r="I109" s="405"/>
      <c r="J109" s="375">
        <f>H109+I109</f>
        <v>6500</v>
      </c>
      <c r="K109" s="405"/>
      <c r="L109" s="375">
        <f>J109+K109</f>
        <v>6500</v>
      </c>
      <c r="M109" s="375">
        <v>0</v>
      </c>
      <c r="N109" s="375">
        <f>L109+M109</f>
        <v>6500</v>
      </c>
      <c r="O109" s="405"/>
      <c r="P109" s="375">
        <f t="shared" si="39"/>
        <v>6500</v>
      </c>
    </row>
    <row r="110" spans="1:16" ht="24" hidden="1">
      <c r="A110" s="420"/>
      <c r="B110" s="420">
        <v>85214</v>
      </c>
      <c r="C110" s="421"/>
      <c r="D110" s="422" t="s">
        <v>106</v>
      </c>
      <c r="E110" s="423">
        <f>SUM(E112+E113)</f>
        <v>49266</v>
      </c>
      <c r="F110" s="423">
        <f>SUM(F112+F113)</f>
        <v>47400</v>
      </c>
      <c r="G110" s="420">
        <v>0</v>
      </c>
      <c r="H110" s="423">
        <f>SUM(H112+H113)</f>
        <v>47400</v>
      </c>
      <c r="I110" s="423">
        <v>1650</v>
      </c>
      <c r="J110" s="423">
        <f>SUM(J111:J113)</f>
        <v>49050</v>
      </c>
      <c r="K110" s="423">
        <f>SUM(K111:K113)</f>
        <v>0</v>
      </c>
      <c r="L110" s="423">
        <f>SUM(L111:L113)</f>
        <v>49050</v>
      </c>
      <c r="M110" s="375">
        <f>M112+M113</f>
        <v>46700</v>
      </c>
      <c r="N110" s="405">
        <f>SUM(N111:N113)</f>
        <v>95750</v>
      </c>
      <c r="O110" s="405"/>
      <c r="P110" s="375">
        <f t="shared" si="39"/>
        <v>95750</v>
      </c>
    </row>
    <row r="111" spans="1:16" ht="12.75" hidden="1">
      <c r="A111" s="420"/>
      <c r="B111" s="420"/>
      <c r="C111" s="421" t="s">
        <v>26</v>
      </c>
      <c r="D111" s="422" t="s">
        <v>27</v>
      </c>
      <c r="E111" s="423"/>
      <c r="F111" s="423"/>
      <c r="G111" s="420"/>
      <c r="H111" s="423">
        <v>0</v>
      </c>
      <c r="I111" s="423">
        <v>1650</v>
      </c>
      <c r="J111" s="423">
        <v>1650</v>
      </c>
      <c r="K111" s="405"/>
      <c r="L111" s="375">
        <f>J111+K111</f>
        <v>1650</v>
      </c>
      <c r="M111" s="405"/>
      <c r="N111" s="375">
        <f>L111+M111</f>
        <v>1650</v>
      </c>
      <c r="O111" s="405"/>
      <c r="P111" s="375">
        <f t="shared" si="39"/>
        <v>1650</v>
      </c>
    </row>
    <row r="112" spans="1:16" ht="60" hidden="1">
      <c r="A112" s="420"/>
      <c r="B112" s="420"/>
      <c r="C112" s="421" t="s">
        <v>36</v>
      </c>
      <c r="D112" s="422" t="s">
        <v>37</v>
      </c>
      <c r="E112" s="423">
        <v>38325</v>
      </c>
      <c r="F112" s="423">
        <v>15800</v>
      </c>
      <c r="G112" s="420">
        <v>0</v>
      </c>
      <c r="H112" s="423">
        <v>15800</v>
      </c>
      <c r="I112" s="405"/>
      <c r="J112" s="375">
        <f>H112+I112</f>
        <v>15800</v>
      </c>
      <c r="K112" s="405"/>
      <c r="L112" s="375">
        <f>J112+K112</f>
        <v>15800</v>
      </c>
      <c r="M112" s="375">
        <v>12000</v>
      </c>
      <c r="N112" s="375">
        <f aca="true" t="shared" si="42" ref="N112:N119">L112+M112</f>
        <v>27800</v>
      </c>
      <c r="O112" s="405"/>
      <c r="P112" s="375">
        <f t="shared" si="39"/>
        <v>27800</v>
      </c>
    </row>
    <row r="113" spans="1:16" ht="36" hidden="1">
      <c r="A113" s="420"/>
      <c r="B113" s="420"/>
      <c r="C113" s="421" t="s">
        <v>100</v>
      </c>
      <c r="D113" s="422" t="s">
        <v>107</v>
      </c>
      <c r="E113" s="423">
        <v>10941</v>
      </c>
      <c r="F113" s="423">
        <v>31600</v>
      </c>
      <c r="G113" s="420">
        <v>0</v>
      </c>
      <c r="H113" s="423">
        <v>31600</v>
      </c>
      <c r="I113" s="405"/>
      <c r="J113" s="375">
        <f>H113+I113</f>
        <v>31600</v>
      </c>
      <c r="K113" s="405"/>
      <c r="L113" s="375">
        <f>J113+K113</f>
        <v>31600</v>
      </c>
      <c r="M113" s="405">
        <v>34700</v>
      </c>
      <c r="N113" s="375">
        <f t="shared" si="42"/>
        <v>66300</v>
      </c>
      <c r="O113" s="405"/>
      <c r="P113" s="375">
        <f t="shared" si="39"/>
        <v>66300</v>
      </c>
    </row>
    <row r="114" spans="1:16" ht="13.5" customHeight="1" hidden="1">
      <c r="A114" s="420"/>
      <c r="B114" s="420">
        <v>85219</v>
      </c>
      <c r="C114" s="421"/>
      <c r="D114" s="422" t="s">
        <v>108</v>
      </c>
      <c r="E114" s="423">
        <f>SUM(E115:E116)</f>
        <v>630</v>
      </c>
      <c r="F114" s="423">
        <f>SUM(F115:F117)</f>
        <v>47465</v>
      </c>
      <c r="G114" s="420">
        <v>0</v>
      </c>
      <c r="H114" s="423">
        <f>SUM(H115:H117)</f>
        <v>47465</v>
      </c>
      <c r="I114" s="423">
        <f>SUM(I115:I117)</f>
        <v>0</v>
      </c>
      <c r="J114" s="423">
        <f>SUM(J115:J117)</f>
        <v>47465</v>
      </c>
      <c r="K114" s="423">
        <f>SUM(K115:K117)</f>
        <v>0</v>
      </c>
      <c r="L114" s="423">
        <f>SUM(L115:L117)</f>
        <v>47465</v>
      </c>
      <c r="M114" s="405"/>
      <c r="N114" s="375">
        <f t="shared" si="42"/>
        <v>47465</v>
      </c>
      <c r="O114" s="405"/>
      <c r="P114" s="375">
        <f t="shared" si="39"/>
        <v>47465</v>
      </c>
    </row>
    <row r="115" spans="1:16" ht="12.75" hidden="1">
      <c r="A115" s="420"/>
      <c r="B115" s="420"/>
      <c r="C115" s="421" t="s">
        <v>32</v>
      </c>
      <c r="D115" s="422" t="s">
        <v>33</v>
      </c>
      <c r="E115" s="423">
        <v>603</v>
      </c>
      <c r="F115" s="423">
        <v>937</v>
      </c>
      <c r="G115" s="420">
        <v>0</v>
      </c>
      <c r="H115" s="423">
        <v>937</v>
      </c>
      <c r="I115" s="405"/>
      <c r="J115" s="375">
        <f>H115+I115</f>
        <v>937</v>
      </c>
      <c r="K115" s="405"/>
      <c r="L115" s="375">
        <f>J115+K115</f>
        <v>937</v>
      </c>
      <c r="M115" s="405"/>
      <c r="N115" s="375">
        <f t="shared" si="42"/>
        <v>937</v>
      </c>
      <c r="O115" s="405"/>
      <c r="P115" s="375">
        <f t="shared" si="39"/>
        <v>937</v>
      </c>
    </row>
    <row r="116" spans="1:16" ht="12.75" hidden="1">
      <c r="A116" s="420"/>
      <c r="B116" s="420"/>
      <c r="C116" s="421" t="s">
        <v>95</v>
      </c>
      <c r="D116" s="422" t="s">
        <v>96</v>
      </c>
      <c r="E116" s="423">
        <v>27</v>
      </c>
      <c r="F116" s="423">
        <v>28</v>
      </c>
      <c r="G116" s="420">
        <v>0</v>
      </c>
      <c r="H116" s="423">
        <v>28</v>
      </c>
      <c r="I116" s="405"/>
      <c r="J116" s="375">
        <f>H116+I116</f>
        <v>28</v>
      </c>
      <c r="K116" s="405"/>
      <c r="L116" s="375">
        <f>J116+K116</f>
        <v>28</v>
      </c>
      <c r="M116" s="405"/>
      <c r="N116" s="375">
        <f t="shared" si="42"/>
        <v>28</v>
      </c>
      <c r="O116" s="405"/>
      <c r="P116" s="375">
        <f t="shared" si="39"/>
        <v>28</v>
      </c>
    </row>
    <row r="117" spans="1:16" ht="36" hidden="1">
      <c r="A117" s="420"/>
      <c r="B117" s="420"/>
      <c r="C117" s="421" t="s">
        <v>100</v>
      </c>
      <c r="D117" s="422" t="s">
        <v>109</v>
      </c>
      <c r="E117" s="423">
        <v>0</v>
      </c>
      <c r="F117" s="423">
        <v>46500</v>
      </c>
      <c r="G117" s="420">
        <v>0</v>
      </c>
      <c r="H117" s="423">
        <v>46500</v>
      </c>
      <c r="I117" s="405"/>
      <c r="J117" s="375">
        <f>H117+I117</f>
        <v>46500</v>
      </c>
      <c r="K117" s="405"/>
      <c r="L117" s="375">
        <f>J117+K117</f>
        <v>46500</v>
      </c>
      <c r="M117" s="405"/>
      <c r="N117" s="375">
        <f t="shared" si="42"/>
        <v>46500</v>
      </c>
      <c r="O117" s="405"/>
      <c r="P117" s="375">
        <f t="shared" si="39"/>
        <v>46500</v>
      </c>
    </row>
    <row r="118" spans="1:16" ht="12.75" hidden="1">
      <c r="A118" s="420"/>
      <c r="B118" s="420">
        <v>85295</v>
      </c>
      <c r="C118" s="421"/>
      <c r="D118" s="422" t="s">
        <v>16</v>
      </c>
      <c r="E118" s="423"/>
      <c r="F118" s="423"/>
      <c r="G118" s="420"/>
      <c r="H118" s="423"/>
      <c r="I118" s="405">
        <f>I119</f>
        <v>8364</v>
      </c>
      <c r="J118" s="375">
        <f>J119</f>
        <v>8364</v>
      </c>
      <c r="K118" s="375">
        <f>K119</f>
        <v>0</v>
      </c>
      <c r="L118" s="375">
        <f>L119</f>
        <v>8364</v>
      </c>
      <c r="M118" s="405"/>
      <c r="N118" s="375">
        <f t="shared" si="42"/>
        <v>8364</v>
      </c>
      <c r="O118" s="405"/>
      <c r="P118" s="375">
        <f t="shared" si="39"/>
        <v>8364</v>
      </c>
    </row>
    <row r="119" spans="1:16" ht="36" hidden="1">
      <c r="A119" s="420"/>
      <c r="B119" s="420"/>
      <c r="C119" s="421" t="s">
        <v>100</v>
      </c>
      <c r="D119" s="422" t="s">
        <v>109</v>
      </c>
      <c r="E119" s="423"/>
      <c r="F119" s="423"/>
      <c r="G119" s="420"/>
      <c r="H119" s="423"/>
      <c r="I119" s="405">
        <v>8364</v>
      </c>
      <c r="J119" s="375">
        <f>SUM(H119+I119)</f>
        <v>8364</v>
      </c>
      <c r="K119" s="405"/>
      <c r="L119" s="375">
        <f>J119+K119</f>
        <v>8364</v>
      </c>
      <c r="M119" s="405"/>
      <c r="N119" s="375">
        <f t="shared" si="42"/>
        <v>8364</v>
      </c>
      <c r="O119" s="405"/>
      <c r="P119" s="375">
        <f t="shared" si="39"/>
        <v>8364</v>
      </c>
    </row>
    <row r="120" spans="1:16" ht="12.75" hidden="1">
      <c r="A120" s="403">
        <v>854</v>
      </c>
      <c r="B120" s="403"/>
      <c r="C120" s="407"/>
      <c r="D120" s="408" t="s">
        <v>110</v>
      </c>
      <c r="E120" s="409">
        <f>SUM(E124)</f>
        <v>13000</v>
      </c>
      <c r="F120" s="409">
        <f>SUM(F124)</f>
        <v>7000</v>
      </c>
      <c r="G120" s="409">
        <f>SUM(G123)</f>
        <v>147439</v>
      </c>
      <c r="H120" s="409">
        <f>SUM(H123)</f>
        <v>154439</v>
      </c>
      <c r="I120" s="409">
        <f>SUM(I123)</f>
        <v>0</v>
      </c>
      <c r="J120" s="409">
        <f>SUM(J123)</f>
        <v>154439</v>
      </c>
      <c r="K120" s="409">
        <f>SUM(K121+K123)</f>
        <v>20658</v>
      </c>
      <c r="L120" s="409">
        <f>SUM(L121+L123)</f>
        <v>175097</v>
      </c>
      <c r="M120" s="409">
        <f>SUM(M121+M123)</f>
        <v>0</v>
      </c>
      <c r="N120" s="366">
        <f>SUM(N121+N123)</f>
        <v>175097</v>
      </c>
      <c r="O120" s="405"/>
      <c r="P120" s="375">
        <f t="shared" si="39"/>
        <v>175097</v>
      </c>
    </row>
    <row r="121" spans="1:16" ht="12.75" hidden="1">
      <c r="A121" s="403"/>
      <c r="B121" s="420">
        <v>85415</v>
      </c>
      <c r="C121" s="421"/>
      <c r="D121" s="422" t="s">
        <v>334</v>
      </c>
      <c r="E121" s="423"/>
      <c r="F121" s="423"/>
      <c r="G121" s="423"/>
      <c r="H121" s="423"/>
      <c r="I121" s="423"/>
      <c r="J121" s="423"/>
      <c r="K121" s="423">
        <v>20658</v>
      </c>
      <c r="L121" s="423">
        <v>20658</v>
      </c>
      <c r="M121" s="405"/>
      <c r="N121" s="375">
        <f>L121</f>
        <v>20658</v>
      </c>
      <c r="O121" s="405"/>
      <c r="P121" s="375">
        <f t="shared" si="39"/>
        <v>20658</v>
      </c>
    </row>
    <row r="122" spans="1:16" ht="36" hidden="1">
      <c r="A122" s="403"/>
      <c r="B122" s="420"/>
      <c r="C122" s="421" t="s">
        <v>100</v>
      </c>
      <c r="D122" s="422" t="s">
        <v>109</v>
      </c>
      <c r="E122" s="423"/>
      <c r="F122" s="423"/>
      <c r="G122" s="423"/>
      <c r="H122" s="423"/>
      <c r="I122" s="423"/>
      <c r="J122" s="423"/>
      <c r="K122" s="423">
        <v>20658</v>
      </c>
      <c r="L122" s="423">
        <v>20658</v>
      </c>
      <c r="M122" s="405"/>
      <c r="N122" s="375">
        <f>L122</f>
        <v>20658</v>
      </c>
      <c r="O122" s="405"/>
      <c r="P122" s="375">
        <f t="shared" si="39"/>
        <v>20658</v>
      </c>
    </row>
    <row r="123" spans="1:16" ht="12.75" hidden="1">
      <c r="A123" s="420"/>
      <c r="B123" s="420">
        <v>85495</v>
      </c>
      <c r="C123" s="421"/>
      <c r="D123" s="422" t="s">
        <v>16</v>
      </c>
      <c r="E123" s="423">
        <f>SUM(E124)</f>
        <v>13000</v>
      </c>
      <c r="F123" s="423">
        <f>SUM(F124)</f>
        <v>7000</v>
      </c>
      <c r="G123" s="425">
        <v>147439</v>
      </c>
      <c r="H123" s="425">
        <f>SUM(H124:H125)</f>
        <v>154439</v>
      </c>
      <c r="I123" s="425">
        <f>SUM(I124:I125)</f>
        <v>0</v>
      </c>
      <c r="J123" s="425">
        <f>SUM(J124:J125)</f>
        <v>154439</v>
      </c>
      <c r="K123" s="425">
        <f>SUM(K124:K125)</f>
        <v>0</v>
      </c>
      <c r="L123" s="425">
        <f>SUM(L124:L125)</f>
        <v>154439</v>
      </c>
      <c r="M123" s="405"/>
      <c r="N123" s="375">
        <f>L123</f>
        <v>154439</v>
      </c>
      <c r="O123" s="405"/>
      <c r="P123" s="375">
        <f t="shared" si="39"/>
        <v>154439</v>
      </c>
    </row>
    <row r="124" spans="1:16" ht="12.75" hidden="1">
      <c r="A124" s="420"/>
      <c r="B124" s="420"/>
      <c r="C124" s="421" t="s">
        <v>41</v>
      </c>
      <c r="D124" s="422" t="s">
        <v>42</v>
      </c>
      <c r="E124" s="423">
        <v>13000</v>
      </c>
      <c r="F124" s="423">
        <v>7000</v>
      </c>
      <c r="G124" s="420">
        <v>139500</v>
      </c>
      <c r="H124" s="425">
        <f>SUM(F124:G124)</f>
        <v>146500</v>
      </c>
      <c r="I124" s="405"/>
      <c r="J124" s="375">
        <f>H124+I124</f>
        <v>146500</v>
      </c>
      <c r="K124" s="405"/>
      <c r="L124" s="375">
        <f>J124+K124</f>
        <v>146500</v>
      </c>
      <c r="M124" s="405"/>
      <c r="N124" s="375">
        <f>L124</f>
        <v>146500</v>
      </c>
      <c r="O124" s="405"/>
      <c r="P124" s="375">
        <f t="shared" si="39"/>
        <v>146500</v>
      </c>
    </row>
    <row r="125" spans="1:16" ht="12.75" hidden="1">
      <c r="A125" s="420"/>
      <c r="B125" s="420"/>
      <c r="C125" s="421" t="s">
        <v>95</v>
      </c>
      <c r="D125" s="422" t="s">
        <v>27</v>
      </c>
      <c r="E125" s="405"/>
      <c r="F125" s="405">
        <v>0</v>
      </c>
      <c r="G125" s="420">
        <v>7939</v>
      </c>
      <c r="H125" s="425">
        <f>SUM(E125:G125)</f>
        <v>7939</v>
      </c>
      <c r="I125" s="405"/>
      <c r="J125" s="375">
        <f>H125+I125</f>
        <v>7939</v>
      </c>
      <c r="K125" s="405"/>
      <c r="L125" s="375">
        <f>J125+K125</f>
        <v>7939</v>
      </c>
      <c r="M125" s="405"/>
      <c r="N125" s="375">
        <f>L125</f>
        <v>7939</v>
      </c>
      <c r="O125" s="405"/>
      <c r="P125" s="375">
        <f t="shared" si="39"/>
        <v>7939</v>
      </c>
    </row>
    <row r="126" spans="1:16" ht="24" hidden="1">
      <c r="A126" s="403">
        <v>900</v>
      </c>
      <c r="B126" s="403"/>
      <c r="C126" s="407"/>
      <c r="D126" s="408" t="s">
        <v>111</v>
      </c>
      <c r="E126" s="409" t="e">
        <f>SUM(#REF!+E127+E129)</f>
        <v>#REF!</v>
      </c>
      <c r="F126" s="409">
        <f>SUM(F127+F129)</f>
        <v>17130</v>
      </c>
      <c r="G126" s="420"/>
      <c r="H126" s="409">
        <f>SUM(H127+H129)</f>
        <v>17130</v>
      </c>
      <c r="I126" s="409">
        <f>SUM(I127+I129)</f>
        <v>0</v>
      </c>
      <c r="J126" s="409">
        <f>SUM(J127+J129)</f>
        <v>17130</v>
      </c>
      <c r="K126" s="409">
        <f>SUM(K127+K129)</f>
        <v>0</v>
      </c>
      <c r="L126" s="409">
        <f>SUM(L127+L129)</f>
        <v>17130</v>
      </c>
      <c r="M126" s="409">
        <f>M127+M129</f>
        <v>11200</v>
      </c>
      <c r="N126" s="366">
        <f>SUM(N127+N129)</f>
        <v>28330</v>
      </c>
      <c r="O126" s="405"/>
      <c r="P126" s="375">
        <f t="shared" si="39"/>
        <v>28330</v>
      </c>
    </row>
    <row r="127" spans="1:16" ht="36" hidden="1">
      <c r="A127" s="420"/>
      <c r="B127" s="420">
        <v>90020</v>
      </c>
      <c r="C127" s="421"/>
      <c r="D127" s="422" t="s">
        <v>113</v>
      </c>
      <c r="E127" s="423">
        <f>SUM(E128)</f>
        <v>1000</v>
      </c>
      <c r="F127" s="423">
        <f>SUM(F128)</f>
        <v>1500</v>
      </c>
      <c r="G127" s="420"/>
      <c r="H127" s="423">
        <f>SUM(H128)</f>
        <v>1500</v>
      </c>
      <c r="I127" s="423">
        <f>SUM(I128)</f>
        <v>0</v>
      </c>
      <c r="J127" s="423">
        <f>SUM(J128)</f>
        <v>1500</v>
      </c>
      <c r="K127" s="423">
        <f>SUM(K128)</f>
        <v>0</v>
      </c>
      <c r="L127" s="423">
        <f>SUM(L128)</f>
        <v>1500</v>
      </c>
      <c r="M127" s="405"/>
      <c r="N127" s="375">
        <f>L127+M127</f>
        <v>1500</v>
      </c>
      <c r="O127" s="405"/>
      <c r="P127" s="375">
        <f t="shared" si="39"/>
        <v>1500</v>
      </c>
    </row>
    <row r="128" spans="1:16" ht="12.75" hidden="1">
      <c r="A128" s="420"/>
      <c r="B128" s="420"/>
      <c r="C128" s="421" t="s">
        <v>114</v>
      </c>
      <c r="D128" s="422" t="s">
        <v>115</v>
      </c>
      <c r="E128" s="423">
        <v>1000</v>
      </c>
      <c r="F128" s="423">
        <v>1500</v>
      </c>
      <c r="G128" s="420"/>
      <c r="H128" s="423">
        <v>1500</v>
      </c>
      <c r="I128" s="405"/>
      <c r="J128" s="375">
        <f>H128+I128</f>
        <v>1500</v>
      </c>
      <c r="K128" s="405"/>
      <c r="L128" s="375">
        <f>J128+K128</f>
        <v>1500</v>
      </c>
      <c r="M128" s="405"/>
      <c r="N128" s="375">
        <f>L128+M128</f>
        <v>1500</v>
      </c>
      <c r="O128" s="405"/>
      <c r="P128" s="375">
        <f t="shared" si="39"/>
        <v>1500</v>
      </c>
    </row>
    <row r="129" spans="1:16" ht="12.75" hidden="1">
      <c r="A129" s="420"/>
      <c r="B129" s="420">
        <v>90095</v>
      </c>
      <c r="C129" s="421"/>
      <c r="D129" s="422" t="s">
        <v>16</v>
      </c>
      <c r="E129" s="423">
        <f>SUM(E130:E131)</f>
        <v>15100</v>
      </c>
      <c r="F129" s="423">
        <f>SUM(F130:F131)</f>
        <v>15630</v>
      </c>
      <c r="G129" s="420"/>
      <c r="H129" s="423">
        <f>SUM(H130:H131)</f>
        <v>15630</v>
      </c>
      <c r="I129" s="423">
        <f>SUM(I130:I131)</f>
        <v>0</v>
      </c>
      <c r="J129" s="423">
        <f>SUM(J130:J131)</f>
        <v>15630</v>
      </c>
      <c r="K129" s="423">
        <f>SUM(K130:K131)</f>
        <v>0</v>
      </c>
      <c r="L129" s="423">
        <f>SUM(L130:L131)</f>
        <v>15630</v>
      </c>
      <c r="M129" s="423">
        <f>SUM(M130:M132)</f>
        <v>11200</v>
      </c>
      <c r="N129" s="367">
        <f>SUM(N130:N132)</f>
        <v>26830</v>
      </c>
      <c r="O129" s="405"/>
      <c r="P129" s="375">
        <f t="shared" si="39"/>
        <v>26830</v>
      </c>
    </row>
    <row r="130" spans="1:16" ht="12.75" hidden="1">
      <c r="A130" s="420"/>
      <c r="B130" s="420"/>
      <c r="C130" s="421" t="s">
        <v>26</v>
      </c>
      <c r="D130" s="422" t="s">
        <v>27</v>
      </c>
      <c r="E130" s="423">
        <v>15000</v>
      </c>
      <c r="F130" s="423">
        <v>15500</v>
      </c>
      <c r="G130" s="420"/>
      <c r="H130" s="423">
        <v>15500</v>
      </c>
      <c r="I130" s="405"/>
      <c r="J130" s="375">
        <f>H130+I130</f>
        <v>15500</v>
      </c>
      <c r="K130" s="405"/>
      <c r="L130" s="375">
        <f>J130+K130</f>
        <v>15500</v>
      </c>
      <c r="M130" s="405"/>
      <c r="N130" s="375">
        <f>L130+M130</f>
        <v>15500</v>
      </c>
      <c r="O130" s="405"/>
      <c r="P130" s="375">
        <f t="shared" si="39"/>
        <v>15500</v>
      </c>
    </row>
    <row r="131" spans="1:16" ht="12.75" hidden="1">
      <c r="A131" s="420"/>
      <c r="B131" s="420"/>
      <c r="C131" s="421" t="s">
        <v>32</v>
      </c>
      <c r="D131" s="422" t="s">
        <v>33</v>
      </c>
      <c r="E131" s="423">
        <v>100</v>
      </c>
      <c r="F131" s="423">
        <v>130</v>
      </c>
      <c r="G131" s="420"/>
      <c r="H131" s="423">
        <v>130</v>
      </c>
      <c r="I131" s="405"/>
      <c r="J131" s="375">
        <f>H131+I131</f>
        <v>130</v>
      </c>
      <c r="K131" s="405"/>
      <c r="L131" s="375">
        <f>J131+K131</f>
        <v>130</v>
      </c>
      <c r="M131" s="405"/>
      <c r="N131" s="375">
        <f>L131+M131</f>
        <v>130</v>
      </c>
      <c r="O131" s="405"/>
      <c r="P131" s="375">
        <f t="shared" si="39"/>
        <v>130</v>
      </c>
    </row>
    <row r="132" spans="1:16" ht="36" hidden="1">
      <c r="A132" s="420"/>
      <c r="B132" s="420"/>
      <c r="C132" s="421" t="s">
        <v>352</v>
      </c>
      <c r="D132" s="422" t="s">
        <v>353</v>
      </c>
      <c r="E132" s="423"/>
      <c r="F132" s="423"/>
      <c r="G132" s="420"/>
      <c r="H132" s="423"/>
      <c r="I132" s="405"/>
      <c r="J132" s="375"/>
      <c r="K132" s="405"/>
      <c r="L132" s="375"/>
      <c r="M132" s="375">
        <v>11200</v>
      </c>
      <c r="N132" s="375">
        <f>L132+M132</f>
        <v>11200</v>
      </c>
      <c r="O132" s="405"/>
      <c r="P132" s="375">
        <f t="shared" si="39"/>
        <v>11200</v>
      </c>
    </row>
    <row r="133" spans="1:16" ht="12.75" hidden="1">
      <c r="A133" s="403">
        <v>926</v>
      </c>
      <c r="B133" s="403"/>
      <c r="C133" s="407"/>
      <c r="D133" s="408" t="s">
        <v>116</v>
      </c>
      <c r="E133" s="409">
        <f>SUM(E134)</f>
        <v>0</v>
      </c>
      <c r="F133" s="409">
        <f>SUM(F134)</f>
        <v>800000</v>
      </c>
      <c r="G133" s="420"/>
      <c r="H133" s="409">
        <f aca="true" t="shared" si="43" ref="H133:L134">SUM(H134)</f>
        <v>800000</v>
      </c>
      <c r="I133" s="409">
        <f t="shared" si="43"/>
        <v>0</v>
      </c>
      <c r="J133" s="409">
        <f t="shared" si="43"/>
        <v>800000</v>
      </c>
      <c r="K133" s="409">
        <f t="shared" si="43"/>
        <v>0</v>
      </c>
      <c r="L133" s="409">
        <f t="shared" si="43"/>
        <v>800000</v>
      </c>
      <c r="M133" s="405"/>
      <c r="N133" s="405"/>
      <c r="O133" s="405"/>
      <c r="P133" s="375">
        <f t="shared" si="39"/>
        <v>0</v>
      </c>
    </row>
    <row r="134" spans="1:16" ht="12.75" hidden="1">
      <c r="A134" s="420"/>
      <c r="B134" s="420">
        <v>92601</v>
      </c>
      <c r="C134" s="421"/>
      <c r="D134" s="422" t="s">
        <v>117</v>
      </c>
      <c r="E134" s="423">
        <f>SUM(E135)</f>
        <v>0</v>
      </c>
      <c r="F134" s="423">
        <f>SUM(F135)</f>
        <v>800000</v>
      </c>
      <c r="G134" s="420"/>
      <c r="H134" s="423">
        <f t="shared" si="43"/>
        <v>800000</v>
      </c>
      <c r="I134" s="423">
        <f t="shared" si="43"/>
        <v>0</v>
      </c>
      <c r="J134" s="423">
        <f t="shared" si="43"/>
        <v>800000</v>
      </c>
      <c r="K134" s="423">
        <f t="shared" si="43"/>
        <v>0</v>
      </c>
      <c r="L134" s="423">
        <f t="shared" si="43"/>
        <v>800000</v>
      </c>
      <c r="M134" s="405"/>
      <c r="N134" s="405"/>
      <c r="O134" s="405"/>
      <c r="P134" s="375">
        <f t="shared" si="39"/>
        <v>0</v>
      </c>
    </row>
    <row r="135" spans="1:16" ht="60" hidden="1">
      <c r="A135" s="420"/>
      <c r="B135" s="420"/>
      <c r="C135" s="421">
        <v>6290</v>
      </c>
      <c r="D135" s="422" t="s">
        <v>256</v>
      </c>
      <c r="E135" s="423">
        <v>0</v>
      </c>
      <c r="F135" s="423">
        <v>800000</v>
      </c>
      <c r="G135" s="420"/>
      <c r="H135" s="423">
        <v>800000</v>
      </c>
      <c r="I135" s="405"/>
      <c r="J135" s="375">
        <f>H135+I135</f>
        <v>800000</v>
      </c>
      <c r="K135" s="405"/>
      <c r="L135" s="375">
        <f>J135+K135</f>
        <v>800000</v>
      </c>
      <c r="M135" s="405"/>
      <c r="N135" s="405"/>
      <c r="O135" s="405"/>
      <c r="P135" s="375">
        <f t="shared" si="39"/>
        <v>0</v>
      </c>
    </row>
    <row r="136" spans="1:16" ht="17.25" customHeight="1">
      <c r="A136" s="420"/>
      <c r="B136" s="420"/>
      <c r="C136" s="421"/>
      <c r="D136" s="408" t="s">
        <v>118</v>
      </c>
      <c r="E136" s="409" t="e">
        <f aca="true" t="shared" si="44" ref="E136:M136">SUM(E10+E14+E17+E26+E34+E42+E45+E48+E80+E90+E104+E120+E126+E133)</f>
        <v>#REF!</v>
      </c>
      <c r="F136" s="409">
        <f t="shared" si="44"/>
        <v>13747161</v>
      </c>
      <c r="G136" s="409">
        <f t="shared" si="44"/>
        <v>508789</v>
      </c>
      <c r="H136" s="409">
        <f t="shared" si="44"/>
        <v>14255950</v>
      </c>
      <c r="I136" s="409">
        <f t="shared" si="44"/>
        <v>10014</v>
      </c>
      <c r="J136" s="409">
        <f t="shared" si="44"/>
        <v>14265964</v>
      </c>
      <c r="K136" s="409">
        <f t="shared" si="44"/>
        <v>62658</v>
      </c>
      <c r="L136" s="409">
        <f>SUM(L10+L14+L17+L26+L34+L42+L45+L48+L80+L90+L104+L120+L126+L133)</f>
        <v>14328622</v>
      </c>
      <c r="M136" s="409">
        <f t="shared" si="44"/>
        <v>54997</v>
      </c>
      <c r="N136" s="366">
        <v>14383619</v>
      </c>
      <c r="O136" s="366">
        <f>SUM(O10+O14+O17+O26+O34+O42+O45+O48+O80+O90+O104+O120+O126+O133)</f>
        <v>113784</v>
      </c>
      <c r="P136" s="366">
        <f>N136+O136</f>
        <v>14497403</v>
      </c>
    </row>
    <row r="137" spans="1:8" ht="12.75">
      <c r="A137" s="30"/>
      <c r="B137" s="30"/>
      <c r="C137" s="31"/>
      <c r="D137" s="32"/>
      <c r="E137" s="33"/>
      <c r="F137" s="33"/>
      <c r="G137" s="16"/>
      <c r="H137" s="16"/>
    </row>
    <row r="138" spans="1:16" ht="12.75">
      <c r="A138" s="30"/>
      <c r="B138" s="30"/>
      <c r="C138" s="31"/>
      <c r="D138" s="454" t="s">
        <v>253</v>
      </c>
      <c r="E138" s="410"/>
      <c r="F138" s="410"/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</row>
    <row r="139" spans="1:16" ht="12.75">
      <c r="A139" s="30"/>
      <c r="B139" s="30"/>
      <c r="C139" s="31"/>
      <c r="D139" s="370"/>
      <c r="E139" s="371"/>
      <c r="F139" s="371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</row>
    <row r="140" spans="1:16" ht="12.75">
      <c r="A140" s="30"/>
      <c r="B140" s="30"/>
      <c r="C140" s="31"/>
      <c r="D140" s="370"/>
      <c r="E140" s="373" t="s">
        <v>119</v>
      </c>
      <c r="F140" s="371"/>
      <c r="G140" s="372"/>
      <c r="H140" s="372"/>
      <c r="I140" s="372"/>
      <c r="J140" s="372"/>
      <c r="K140" s="372"/>
      <c r="L140" s="372"/>
      <c r="M140" s="372"/>
      <c r="N140" s="372"/>
      <c r="O140" s="372"/>
      <c r="P140" s="372"/>
    </row>
    <row r="141" spans="1:16" ht="12.75">
      <c r="A141" s="30"/>
      <c r="B141" s="30"/>
      <c r="C141" s="31"/>
      <c r="D141" s="454" t="s">
        <v>254</v>
      </c>
      <c r="E141" s="410"/>
      <c r="F141" s="410"/>
      <c r="G141" s="455"/>
      <c r="H141" s="455"/>
      <c r="I141" s="455"/>
      <c r="J141" s="455"/>
      <c r="K141" s="455"/>
      <c r="L141" s="455"/>
      <c r="M141" s="455"/>
      <c r="N141" s="455"/>
      <c r="O141" s="455"/>
      <c r="P141" s="455"/>
    </row>
    <row r="142" spans="1:16" ht="12.75">
      <c r="A142" s="30"/>
      <c r="B142" s="30"/>
      <c r="C142" s="31"/>
      <c r="D142" s="340"/>
      <c r="E142" s="35"/>
      <c r="F142" s="35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</row>
    <row r="143" spans="1:16" ht="12.75">
      <c r="A143" s="30"/>
      <c r="B143" s="30"/>
      <c r="C143" s="31"/>
      <c r="D143" s="340"/>
      <c r="E143" s="35"/>
      <c r="F143" s="35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</row>
    <row r="144" spans="1:16" ht="12.75">
      <c r="A144" s="30"/>
      <c r="B144" s="30"/>
      <c r="C144" s="31"/>
      <c r="D144" s="340"/>
      <c r="E144" s="35"/>
      <c r="F144" s="35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</row>
    <row r="145" spans="1:16" ht="12.75">
      <c r="A145" s="30"/>
      <c r="B145" s="30"/>
      <c r="C145" s="31"/>
      <c r="D145" s="340"/>
      <c r="E145" s="35"/>
      <c r="F145" s="35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</row>
    <row r="146" spans="1:16" ht="12.75">
      <c r="A146" s="30"/>
      <c r="B146" s="30"/>
      <c r="C146" s="31"/>
      <c r="D146" s="340"/>
      <c r="E146" s="35"/>
      <c r="F146" s="35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</row>
    <row r="147" spans="1:16" ht="12.75">
      <c r="A147" s="30"/>
      <c r="B147" s="30"/>
      <c r="C147" s="31"/>
      <c r="D147" s="340"/>
      <c r="E147" s="35"/>
      <c r="F147" s="35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</row>
    <row r="148" spans="1:16" ht="12.75">
      <c r="A148" s="30"/>
      <c r="B148" s="30"/>
      <c r="C148" s="31"/>
      <c r="D148" s="340"/>
      <c r="E148" s="35"/>
      <c r="F148" s="35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</row>
    <row r="149" spans="1:16" ht="12.75" customHeight="1">
      <c r="A149" s="30"/>
      <c r="B149" s="30"/>
      <c r="C149" s="31"/>
      <c r="D149" s="340"/>
      <c r="E149" s="35"/>
      <c r="F149" s="35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</row>
    <row r="150" spans="1:13" ht="12.75">
      <c r="A150" s="30"/>
      <c r="B150" s="30"/>
      <c r="C150" s="31"/>
      <c r="D150" s="340"/>
      <c r="E150" s="35"/>
      <c r="F150" s="35"/>
      <c r="G150" s="339"/>
      <c r="H150" s="339"/>
      <c r="I150" s="339"/>
      <c r="J150" s="339"/>
      <c r="K150" s="339"/>
      <c r="L150" s="339"/>
      <c r="M150" s="339"/>
    </row>
    <row r="151" spans="1:16" ht="12.75">
      <c r="A151" s="30"/>
      <c r="B151" s="30"/>
      <c r="C151" s="339"/>
      <c r="E151" s="35"/>
      <c r="F151" s="35"/>
      <c r="G151" s="339"/>
      <c r="H151" s="339"/>
      <c r="I151" s="339"/>
      <c r="J151" s="339"/>
      <c r="K151" s="339"/>
      <c r="L151" s="339"/>
      <c r="M151" s="339"/>
      <c r="N151" s="363"/>
      <c r="P151" s="339"/>
    </row>
    <row r="152" spans="1:16" ht="12.75">
      <c r="A152" s="30"/>
      <c r="B152" s="30"/>
      <c r="C152" s="339"/>
      <c r="E152" s="35"/>
      <c r="F152" s="35"/>
      <c r="G152" s="339"/>
      <c r="H152" s="339"/>
      <c r="I152" s="339"/>
      <c r="J152" s="339"/>
      <c r="K152" s="339"/>
      <c r="L152" s="339"/>
      <c r="M152" s="339"/>
      <c r="N152" s="363"/>
      <c r="O152" s="339"/>
      <c r="P152" s="339"/>
    </row>
    <row r="153" spans="1:16" ht="12.75">
      <c r="A153" s="30"/>
      <c r="B153" s="30"/>
      <c r="C153" s="31"/>
      <c r="D153" s="340"/>
      <c r="E153" s="35"/>
      <c r="F153" s="35"/>
      <c r="G153" s="339"/>
      <c r="H153" s="339"/>
      <c r="I153" s="339"/>
      <c r="J153" s="339"/>
      <c r="K153" s="339"/>
      <c r="L153" s="339"/>
      <c r="M153" s="339"/>
      <c r="N153" s="364"/>
      <c r="O153" s="339"/>
      <c r="P153" s="339"/>
    </row>
    <row r="154" spans="1:16" ht="12.75">
      <c r="A154" s="30"/>
      <c r="B154" s="30"/>
      <c r="C154" s="456"/>
      <c r="D154" s="457"/>
      <c r="E154" s="35"/>
      <c r="F154" s="35"/>
      <c r="G154" s="339"/>
      <c r="H154" s="339"/>
      <c r="I154" s="339"/>
      <c r="J154" s="339"/>
      <c r="K154" s="339"/>
      <c r="L154" s="339"/>
      <c r="M154" s="339"/>
      <c r="N154" s="364"/>
      <c r="O154" s="339"/>
      <c r="P154" s="339"/>
    </row>
    <row r="155" spans="1:16" ht="11.25" customHeight="1">
      <c r="A155" s="456"/>
      <c r="B155" s="457"/>
      <c r="C155" s="457"/>
      <c r="D155" s="457"/>
      <c r="E155" s="35"/>
      <c r="F155" s="35"/>
      <c r="G155" s="339"/>
      <c r="H155" s="339"/>
      <c r="I155" s="339"/>
      <c r="J155" s="339"/>
      <c r="K155" s="339"/>
      <c r="L155" s="339"/>
      <c r="M155" s="339"/>
      <c r="N155" s="364"/>
      <c r="O155" s="339"/>
      <c r="P155" s="339"/>
    </row>
    <row r="156" spans="1:16" ht="15.75">
      <c r="A156" s="30"/>
      <c r="B156" s="30"/>
      <c r="C156" s="31"/>
      <c r="D156" s="340"/>
      <c r="E156" s="35"/>
      <c r="F156" s="35"/>
      <c r="G156" s="339"/>
      <c r="H156" s="339"/>
      <c r="I156" s="339"/>
      <c r="J156" s="339"/>
      <c r="K156" s="339"/>
      <c r="L156" s="339"/>
      <c r="M156" s="339"/>
      <c r="N156" s="86" t="s">
        <v>288</v>
      </c>
      <c r="O156" s="86"/>
      <c r="P156" s="86"/>
    </row>
    <row r="157" spans="1:16" ht="15.75">
      <c r="A157" s="30"/>
      <c r="B157" s="30"/>
      <c r="C157" s="31"/>
      <c r="D157" s="340"/>
      <c r="E157" s="35"/>
      <c r="F157" s="35"/>
      <c r="G157" s="339"/>
      <c r="H157" s="339"/>
      <c r="I157" s="339"/>
      <c r="J157" s="339"/>
      <c r="K157" s="339"/>
      <c r="L157" s="339"/>
      <c r="M157" s="339"/>
      <c r="N157" s="86" t="s">
        <v>376</v>
      </c>
      <c r="O157" s="86"/>
      <c r="P157" s="86"/>
    </row>
    <row r="158" spans="1:16" ht="15.75">
      <c r="A158" s="30"/>
      <c r="B158" s="30"/>
      <c r="C158" s="31"/>
      <c r="D158" s="340"/>
      <c r="E158" s="35"/>
      <c r="F158" s="35"/>
      <c r="G158" s="339"/>
      <c r="H158" s="339"/>
      <c r="I158" s="339"/>
      <c r="J158" s="339"/>
      <c r="K158" s="339"/>
      <c r="L158" s="339"/>
      <c r="M158" s="339"/>
      <c r="N158" s="86" t="s">
        <v>280</v>
      </c>
      <c r="O158" s="86"/>
      <c r="P158" s="86"/>
    </row>
    <row r="159" spans="1:16" ht="15.75">
      <c r="A159" s="30"/>
      <c r="B159" s="30"/>
      <c r="C159" s="31"/>
      <c r="D159" s="34"/>
      <c r="E159" s="35"/>
      <c r="F159" s="35"/>
      <c r="G159" s="16"/>
      <c r="H159" s="16"/>
      <c r="N159" s="86" t="s">
        <v>377</v>
      </c>
      <c r="O159" s="86"/>
      <c r="P159" s="86"/>
    </row>
    <row r="160" spans="1:6" ht="15.75">
      <c r="A160" s="2"/>
      <c r="B160" s="2"/>
      <c r="C160" s="3"/>
      <c r="D160" s="10"/>
      <c r="E160" s="11"/>
      <c r="F160" s="11"/>
    </row>
    <row r="161" spans="1:6" ht="12.75">
      <c r="A161" s="2"/>
      <c r="B161" s="2"/>
      <c r="C161" s="3"/>
      <c r="D161" s="4"/>
      <c r="E161" s="5"/>
      <c r="F161" s="5"/>
    </row>
    <row r="162" spans="1:6" ht="15.75">
      <c r="A162" s="7"/>
      <c r="B162" s="7"/>
      <c r="C162" s="8"/>
      <c r="D162" s="9" t="s">
        <v>378</v>
      </c>
      <c r="E162" s="7"/>
      <c r="F162" s="7"/>
    </row>
    <row r="163" spans="1:6" ht="15.75">
      <c r="A163" s="7"/>
      <c r="B163" s="7"/>
      <c r="C163" s="8"/>
      <c r="D163" s="9"/>
      <c r="E163" s="7"/>
      <c r="F163" s="7"/>
    </row>
    <row r="164" spans="1:16" ht="25.5">
      <c r="A164" s="420" t="s">
        <v>1</v>
      </c>
      <c r="B164" s="408" t="s">
        <v>2</v>
      </c>
      <c r="C164" s="428" t="s">
        <v>379</v>
      </c>
      <c r="D164" s="403" t="s">
        <v>4</v>
      </c>
      <c r="E164" s="429" t="s">
        <v>5</v>
      </c>
      <c r="F164" s="429" t="s">
        <v>249</v>
      </c>
      <c r="G164" s="403" t="s">
        <v>273</v>
      </c>
      <c r="H164" s="403" t="s">
        <v>274</v>
      </c>
      <c r="I164" s="408" t="s">
        <v>305</v>
      </c>
      <c r="J164" s="408" t="s">
        <v>274</v>
      </c>
      <c r="K164" s="420" t="s">
        <v>327</v>
      </c>
      <c r="L164" s="422" t="s">
        <v>269</v>
      </c>
      <c r="M164" s="420" t="s">
        <v>351</v>
      </c>
      <c r="N164" s="440" t="s">
        <v>380</v>
      </c>
      <c r="O164" s="441" t="s">
        <v>381</v>
      </c>
      <c r="P164" s="441" t="s">
        <v>274</v>
      </c>
    </row>
    <row r="165" spans="1:16" ht="12.75">
      <c r="A165" s="407" t="s">
        <v>6</v>
      </c>
      <c r="B165" s="407"/>
      <c r="C165" s="407"/>
      <c r="D165" s="408" t="s">
        <v>7</v>
      </c>
      <c r="E165" s="430" t="e">
        <f>SUM(E166+E171+#REF!)</f>
        <v>#REF!</v>
      </c>
      <c r="F165" s="430">
        <f>SUM(F166+F171)</f>
        <v>185720</v>
      </c>
      <c r="G165" s="430">
        <f>SUM(G166+G171)</f>
        <v>631000</v>
      </c>
      <c r="H165" s="430">
        <f aca="true" t="shared" si="45" ref="H165:N165">SUM(H171+H166)</f>
        <v>816720</v>
      </c>
      <c r="I165" s="430">
        <f t="shared" si="45"/>
        <v>0</v>
      </c>
      <c r="J165" s="430">
        <f t="shared" si="45"/>
        <v>816720</v>
      </c>
      <c r="K165" s="430">
        <f t="shared" si="45"/>
        <v>0</v>
      </c>
      <c r="L165" s="409">
        <f t="shared" si="45"/>
        <v>816720</v>
      </c>
      <c r="M165" s="409">
        <f t="shared" si="45"/>
        <v>0</v>
      </c>
      <c r="N165" s="366">
        <f t="shared" si="45"/>
        <v>816720</v>
      </c>
      <c r="O165" s="404">
        <f>O166</f>
        <v>75000</v>
      </c>
      <c r="P165" s="404">
        <f>N165+O165</f>
        <v>891720</v>
      </c>
    </row>
    <row r="166" spans="1:16" ht="24">
      <c r="A166" s="421"/>
      <c r="B166" s="421" t="s">
        <v>8</v>
      </c>
      <c r="C166" s="421"/>
      <c r="D166" s="422" t="s">
        <v>120</v>
      </c>
      <c r="E166" s="431">
        <f aca="true" t="shared" si="46" ref="E166:N166">SUM(E167:E170)</f>
        <v>462011</v>
      </c>
      <c r="F166" s="431">
        <f t="shared" si="46"/>
        <v>172870</v>
      </c>
      <c r="G166" s="420">
        <f t="shared" si="46"/>
        <v>631000</v>
      </c>
      <c r="H166" s="432">
        <f t="shared" si="46"/>
        <v>803870</v>
      </c>
      <c r="I166" s="432">
        <f t="shared" si="46"/>
        <v>0</v>
      </c>
      <c r="J166" s="432">
        <f t="shared" si="46"/>
        <v>803870</v>
      </c>
      <c r="K166" s="432">
        <f t="shared" si="46"/>
        <v>0</v>
      </c>
      <c r="L166" s="425">
        <f t="shared" si="46"/>
        <v>803870</v>
      </c>
      <c r="M166" s="425">
        <f t="shared" si="46"/>
        <v>0</v>
      </c>
      <c r="N166" s="375">
        <f t="shared" si="46"/>
        <v>803870</v>
      </c>
      <c r="O166" s="375">
        <f>SUM(O167:O170)</f>
        <v>75000</v>
      </c>
      <c r="P166" s="375">
        <f>SUM(P167:P170)</f>
        <v>878870</v>
      </c>
    </row>
    <row r="167" spans="1:16" ht="24">
      <c r="A167" s="421"/>
      <c r="B167" s="421"/>
      <c r="C167" s="421">
        <v>6050</v>
      </c>
      <c r="D167" s="422" t="s">
        <v>121</v>
      </c>
      <c r="E167" s="431">
        <v>2975</v>
      </c>
      <c r="F167" s="431">
        <v>0</v>
      </c>
      <c r="G167" s="420">
        <v>631000</v>
      </c>
      <c r="H167" s="432">
        <f>SUM(F167+G167)</f>
        <v>631000</v>
      </c>
      <c r="I167" s="425">
        <v>-631000</v>
      </c>
      <c r="J167" s="432">
        <f>H167+I167</f>
        <v>0</v>
      </c>
      <c r="K167" s="420"/>
      <c r="L167" s="425">
        <f>J167+K167</f>
        <v>0</v>
      </c>
      <c r="M167" s="425"/>
      <c r="N167" s="375"/>
      <c r="O167" s="375">
        <v>75000</v>
      </c>
      <c r="P167" s="375">
        <f aca="true" t="shared" si="47" ref="P167:P172">N167+O167</f>
        <v>75000</v>
      </c>
    </row>
    <row r="168" spans="1:16" ht="60" hidden="1">
      <c r="A168" s="421"/>
      <c r="B168" s="421"/>
      <c r="C168" s="421" t="s">
        <v>122</v>
      </c>
      <c r="D168" s="422" t="s">
        <v>123</v>
      </c>
      <c r="E168" s="431"/>
      <c r="F168" s="431"/>
      <c r="G168" s="420"/>
      <c r="H168" s="432"/>
      <c r="I168" s="425">
        <v>631000</v>
      </c>
      <c r="J168" s="432">
        <f>H168+I168</f>
        <v>631000</v>
      </c>
      <c r="K168" s="420"/>
      <c r="L168" s="425">
        <f>J168+K168</f>
        <v>631000</v>
      </c>
      <c r="M168" s="425"/>
      <c r="N168" s="375">
        <f>L168+M168</f>
        <v>631000</v>
      </c>
      <c r="O168" s="375"/>
      <c r="P168" s="375">
        <f t="shared" si="47"/>
        <v>631000</v>
      </c>
    </row>
    <row r="169" spans="1:16" ht="48" hidden="1">
      <c r="A169" s="421"/>
      <c r="B169" s="421"/>
      <c r="C169" s="421" t="s">
        <v>309</v>
      </c>
      <c r="D169" s="422" t="s">
        <v>310</v>
      </c>
      <c r="E169" s="431"/>
      <c r="F169" s="431"/>
      <c r="G169" s="420"/>
      <c r="H169" s="432"/>
      <c r="I169" s="425">
        <v>152675</v>
      </c>
      <c r="J169" s="432">
        <f>H169+I169</f>
        <v>152675</v>
      </c>
      <c r="K169" s="420"/>
      <c r="L169" s="425">
        <f>J169+K169</f>
        <v>152675</v>
      </c>
      <c r="M169" s="425"/>
      <c r="N169" s="375">
        <f>L169+M169</f>
        <v>152675</v>
      </c>
      <c r="O169" s="375"/>
      <c r="P169" s="375">
        <f t="shared" si="47"/>
        <v>152675</v>
      </c>
    </row>
    <row r="170" spans="1:16" ht="60" hidden="1">
      <c r="A170" s="421"/>
      <c r="B170" s="421"/>
      <c r="C170" s="421" t="s">
        <v>122</v>
      </c>
      <c r="D170" s="422" t="s">
        <v>123</v>
      </c>
      <c r="E170" s="431">
        <v>459036</v>
      </c>
      <c r="F170" s="431">
        <v>172870</v>
      </c>
      <c r="G170" s="420"/>
      <c r="H170" s="431">
        <v>172870</v>
      </c>
      <c r="I170" s="425">
        <v>-152675</v>
      </c>
      <c r="J170" s="432">
        <f>H170+I170</f>
        <v>20195</v>
      </c>
      <c r="K170" s="420"/>
      <c r="L170" s="425">
        <f>J170+K170</f>
        <v>20195</v>
      </c>
      <c r="M170" s="425"/>
      <c r="N170" s="375">
        <f>L170+M170</f>
        <v>20195</v>
      </c>
      <c r="O170" s="375"/>
      <c r="P170" s="375">
        <f t="shared" si="47"/>
        <v>20195</v>
      </c>
    </row>
    <row r="171" spans="1:16" ht="12.75" hidden="1">
      <c r="A171" s="421"/>
      <c r="B171" s="421" t="s">
        <v>124</v>
      </c>
      <c r="C171" s="421"/>
      <c r="D171" s="422" t="s">
        <v>125</v>
      </c>
      <c r="E171" s="431">
        <v>11600</v>
      </c>
      <c r="F171" s="431">
        <f>SUM(F172)</f>
        <v>12850</v>
      </c>
      <c r="G171" s="420"/>
      <c r="H171" s="431">
        <f aca="true" t="shared" si="48" ref="H171:N171">SUM(H172)</f>
        <v>12850</v>
      </c>
      <c r="I171" s="431">
        <f t="shared" si="48"/>
        <v>0</v>
      </c>
      <c r="J171" s="431">
        <f t="shared" si="48"/>
        <v>12850</v>
      </c>
      <c r="K171" s="431">
        <f t="shared" si="48"/>
        <v>0</v>
      </c>
      <c r="L171" s="423">
        <f t="shared" si="48"/>
        <v>12850</v>
      </c>
      <c r="M171" s="423">
        <f t="shared" si="48"/>
        <v>0</v>
      </c>
      <c r="N171" s="367">
        <f t="shared" si="48"/>
        <v>12850</v>
      </c>
      <c r="O171" s="375">
        <f>O172</f>
        <v>0</v>
      </c>
      <c r="P171" s="375">
        <f t="shared" si="47"/>
        <v>12850</v>
      </c>
    </row>
    <row r="172" spans="1:16" ht="36" hidden="1">
      <c r="A172" s="421"/>
      <c r="B172" s="421"/>
      <c r="C172" s="421">
        <v>2850</v>
      </c>
      <c r="D172" s="422" t="s">
        <v>126</v>
      </c>
      <c r="E172" s="431">
        <v>11600</v>
      </c>
      <c r="F172" s="431">
        <v>12850</v>
      </c>
      <c r="G172" s="420"/>
      <c r="H172" s="431">
        <v>12850</v>
      </c>
      <c r="I172" s="420"/>
      <c r="J172" s="432">
        <f>H172+I172</f>
        <v>12850</v>
      </c>
      <c r="K172" s="420"/>
      <c r="L172" s="425">
        <f>J172+K172</f>
        <v>12850</v>
      </c>
      <c r="M172" s="425"/>
      <c r="N172" s="375">
        <f>L172+M172</f>
        <v>12850</v>
      </c>
      <c r="O172" s="375"/>
      <c r="P172" s="375">
        <f t="shared" si="47"/>
        <v>12850</v>
      </c>
    </row>
    <row r="173" spans="1:16" ht="12.75">
      <c r="A173" s="407">
        <v>600</v>
      </c>
      <c r="B173" s="407"/>
      <c r="C173" s="407"/>
      <c r="D173" s="408" t="s">
        <v>19</v>
      </c>
      <c r="E173" s="430">
        <f>SUM(E178+E176)</f>
        <v>554414</v>
      </c>
      <c r="F173" s="430">
        <f>SUM(F178+F176)</f>
        <v>2108118</v>
      </c>
      <c r="G173" s="403">
        <f>SUM(G178)</f>
        <v>11220</v>
      </c>
      <c r="H173" s="433">
        <f>SUM(H176+H178)</f>
        <v>2119338</v>
      </c>
      <c r="I173" s="433">
        <f>SUM(I176+I178)</f>
        <v>0</v>
      </c>
      <c r="J173" s="433">
        <f>SUM(J176+J178)</f>
        <v>2119338</v>
      </c>
      <c r="K173" s="433">
        <f>SUM(K174+K176+K178)</f>
        <v>55854</v>
      </c>
      <c r="L173" s="418">
        <f>SUM(L174+L176+L178)</f>
        <v>2175192</v>
      </c>
      <c r="M173" s="418">
        <f>SUM(M174+M176+M178)</f>
        <v>-26589</v>
      </c>
      <c r="N173" s="404">
        <f>SUM(N174+N176+N178)</f>
        <v>2148603</v>
      </c>
      <c r="O173" s="404">
        <f>O174+O176+O178</f>
        <v>147389</v>
      </c>
      <c r="P173" s="404">
        <f>P174+P176+P178</f>
        <v>2295992</v>
      </c>
    </row>
    <row r="174" spans="1:16" ht="12.75" hidden="1">
      <c r="A174" s="407"/>
      <c r="B174" s="421" t="s">
        <v>329</v>
      </c>
      <c r="C174" s="421"/>
      <c r="D174" s="422" t="s">
        <v>330</v>
      </c>
      <c r="E174" s="431"/>
      <c r="F174" s="431"/>
      <c r="G174" s="420"/>
      <c r="H174" s="432"/>
      <c r="I174" s="432"/>
      <c r="J174" s="432">
        <v>0</v>
      </c>
      <c r="K174" s="432">
        <f>K175</f>
        <v>30000</v>
      </c>
      <c r="L174" s="425">
        <f>L175</f>
        <v>30000</v>
      </c>
      <c r="M174" s="425">
        <f>M175</f>
        <v>0</v>
      </c>
      <c r="N174" s="375">
        <f>N175</f>
        <v>30000</v>
      </c>
      <c r="O174" s="375"/>
      <c r="P174" s="375">
        <f aca="true" t="shared" si="49" ref="P174:P184">N174+O174</f>
        <v>30000</v>
      </c>
    </row>
    <row r="175" spans="1:16" ht="60" hidden="1">
      <c r="A175" s="407"/>
      <c r="B175" s="407"/>
      <c r="C175" s="421" t="s">
        <v>130</v>
      </c>
      <c r="D175" s="422" t="s">
        <v>131</v>
      </c>
      <c r="E175" s="431"/>
      <c r="F175" s="431"/>
      <c r="G175" s="420"/>
      <c r="H175" s="432"/>
      <c r="I175" s="432"/>
      <c r="J175" s="432">
        <v>0</v>
      </c>
      <c r="K175" s="432">
        <v>30000</v>
      </c>
      <c r="L175" s="425">
        <f>K175+J175</f>
        <v>30000</v>
      </c>
      <c r="M175" s="425"/>
      <c r="N175" s="375">
        <f>L175+M175</f>
        <v>30000</v>
      </c>
      <c r="O175" s="375"/>
      <c r="P175" s="375">
        <f t="shared" si="49"/>
        <v>30000</v>
      </c>
    </row>
    <row r="176" spans="1:16" ht="12.75" hidden="1">
      <c r="A176" s="407"/>
      <c r="B176" s="421" t="s">
        <v>128</v>
      </c>
      <c r="C176" s="421"/>
      <c r="D176" s="422" t="s">
        <v>129</v>
      </c>
      <c r="E176" s="431">
        <f>SUM(E177)</f>
        <v>67219</v>
      </c>
      <c r="F176" s="431">
        <f>SUM(F177)</f>
        <v>53918</v>
      </c>
      <c r="G176" s="420">
        <v>0</v>
      </c>
      <c r="H176" s="432">
        <f aca="true" t="shared" si="50" ref="H176:N176">H177</f>
        <v>53918</v>
      </c>
      <c r="I176" s="432">
        <f t="shared" si="50"/>
        <v>0</v>
      </c>
      <c r="J176" s="432">
        <f t="shared" si="50"/>
        <v>53918</v>
      </c>
      <c r="K176" s="432">
        <f t="shared" si="50"/>
        <v>0</v>
      </c>
      <c r="L176" s="425">
        <f t="shared" si="50"/>
        <v>53918</v>
      </c>
      <c r="M176" s="425">
        <f t="shared" si="50"/>
        <v>0</v>
      </c>
      <c r="N176" s="375">
        <f t="shared" si="50"/>
        <v>53918</v>
      </c>
      <c r="O176" s="375"/>
      <c r="P176" s="375">
        <f t="shared" si="49"/>
        <v>53918</v>
      </c>
    </row>
    <row r="177" spans="1:16" ht="60" hidden="1">
      <c r="A177" s="407"/>
      <c r="B177" s="407"/>
      <c r="C177" s="421" t="s">
        <v>130</v>
      </c>
      <c r="D177" s="422" t="s">
        <v>131</v>
      </c>
      <c r="E177" s="431">
        <v>67219</v>
      </c>
      <c r="F177" s="431">
        <v>53918</v>
      </c>
      <c r="G177" s="420">
        <v>0</v>
      </c>
      <c r="H177" s="432">
        <f aca="true" t="shared" si="51" ref="H177:H182">SUM(F177+G177)</f>
        <v>53918</v>
      </c>
      <c r="I177" s="420"/>
      <c r="J177" s="432">
        <f aca="true" t="shared" si="52" ref="J177:J184">H177+I177</f>
        <v>53918</v>
      </c>
      <c r="K177" s="420"/>
      <c r="L177" s="425">
        <f aca="true" t="shared" si="53" ref="L177:L184">J177+K177</f>
        <v>53918</v>
      </c>
      <c r="M177" s="425"/>
      <c r="N177" s="375">
        <f>L177+M177</f>
        <v>53918</v>
      </c>
      <c r="O177" s="375"/>
      <c r="P177" s="375">
        <f t="shared" si="49"/>
        <v>53918</v>
      </c>
    </row>
    <row r="178" spans="1:16" ht="12.75">
      <c r="A178" s="421"/>
      <c r="B178" s="421">
        <v>60016</v>
      </c>
      <c r="C178" s="421"/>
      <c r="D178" s="422" t="s">
        <v>20</v>
      </c>
      <c r="E178" s="431">
        <f>SUM(E179:E182)</f>
        <v>487195</v>
      </c>
      <c r="F178" s="431">
        <f>SUM(F179:F182)</f>
        <v>2054200</v>
      </c>
      <c r="G178" s="420">
        <f>SUM(G179:G182)</f>
        <v>11220</v>
      </c>
      <c r="H178" s="432">
        <f>SUM(H179:H182)</f>
        <v>2065420</v>
      </c>
      <c r="I178" s="432">
        <f>SUM(I179:I184)</f>
        <v>0</v>
      </c>
      <c r="J178" s="432">
        <f t="shared" si="52"/>
        <v>2065420</v>
      </c>
      <c r="K178" s="432">
        <f>SUM(K179:K184)</f>
        <v>25854</v>
      </c>
      <c r="L178" s="425">
        <f t="shared" si="53"/>
        <v>2091274</v>
      </c>
      <c r="M178" s="425">
        <f>SUM(M179:M184)</f>
        <v>-26589</v>
      </c>
      <c r="N178" s="375">
        <f>SUM(N179:N184)</f>
        <v>2064685</v>
      </c>
      <c r="O178" s="375">
        <f>SUM(O179:O184)</f>
        <v>147389</v>
      </c>
      <c r="P178" s="375">
        <f t="shared" si="49"/>
        <v>2212074</v>
      </c>
    </row>
    <row r="179" spans="1:16" ht="12.75">
      <c r="A179" s="421"/>
      <c r="B179" s="421"/>
      <c r="C179" s="421">
        <v>4210</v>
      </c>
      <c r="D179" s="422" t="s">
        <v>132</v>
      </c>
      <c r="E179" s="431">
        <v>73100</v>
      </c>
      <c r="F179" s="431">
        <v>31372</v>
      </c>
      <c r="G179" s="420">
        <v>0</v>
      </c>
      <c r="H179" s="432">
        <f t="shared" si="51"/>
        <v>31372</v>
      </c>
      <c r="I179" s="420"/>
      <c r="J179" s="432">
        <f t="shared" si="52"/>
        <v>31372</v>
      </c>
      <c r="K179" s="425">
        <v>20854</v>
      </c>
      <c r="L179" s="425">
        <f t="shared" si="53"/>
        <v>52226</v>
      </c>
      <c r="M179" s="425"/>
      <c r="N179" s="375">
        <f aca="true" t="shared" si="54" ref="N179:N184">L179+M179</f>
        <v>52226</v>
      </c>
      <c r="O179" s="375">
        <v>21389</v>
      </c>
      <c r="P179" s="375">
        <f t="shared" si="49"/>
        <v>73615</v>
      </c>
    </row>
    <row r="180" spans="1:16" ht="12.75">
      <c r="A180" s="421"/>
      <c r="B180" s="421"/>
      <c r="C180" s="421">
        <v>4270</v>
      </c>
      <c r="D180" s="422" t="s">
        <v>133</v>
      </c>
      <c r="E180" s="431">
        <v>30900</v>
      </c>
      <c r="F180" s="431">
        <v>31820</v>
      </c>
      <c r="G180" s="420">
        <v>0</v>
      </c>
      <c r="H180" s="432">
        <f t="shared" si="51"/>
        <v>31820</v>
      </c>
      <c r="I180" s="420"/>
      <c r="J180" s="432">
        <f t="shared" si="52"/>
        <v>31820</v>
      </c>
      <c r="K180" s="420"/>
      <c r="L180" s="425">
        <f t="shared" si="53"/>
        <v>31820</v>
      </c>
      <c r="M180" s="425"/>
      <c r="N180" s="375">
        <f t="shared" si="54"/>
        <v>31820</v>
      </c>
      <c r="O180" s="375">
        <v>35000</v>
      </c>
      <c r="P180" s="375">
        <f t="shared" si="49"/>
        <v>66820</v>
      </c>
    </row>
    <row r="181" spans="1:16" ht="12.75" hidden="1">
      <c r="A181" s="421"/>
      <c r="B181" s="421"/>
      <c r="C181" s="421">
        <v>4300</v>
      </c>
      <c r="D181" s="422" t="s">
        <v>127</v>
      </c>
      <c r="E181" s="431">
        <v>30600</v>
      </c>
      <c r="F181" s="431">
        <v>21600</v>
      </c>
      <c r="G181" s="420">
        <v>1220</v>
      </c>
      <c r="H181" s="432">
        <f t="shared" si="51"/>
        <v>22820</v>
      </c>
      <c r="I181" s="420"/>
      <c r="J181" s="432">
        <f t="shared" si="52"/>
        <v>22820</v>
      </c>
      <c r="K181" s="425">
        <v>5000</v>
      </c>
      <c r="L181" s="425">
        <f t="shared" si="53"/>
        <v>27820</v>
      </c>
      <c r="M181" s="425"/>
      <c r="N181" s="375">
        <f t="shared" si="54"/>
        <v>27820</v>
      </c>
      <c r="O181" s="375"/>
      <c r="P181" s="375">
        <f t="shared" si="49"/>
        <v>27820</v>
      </c>
    </row>
    <row r="182" spans="1:16" ht="24">
      <c r="A182" s="421"/>
      <c r="B182" s="421"/>
      <c r="C182" s="421">
        <v>6050</v>
      </c>
      <c r="D182" s="422" t="s">
        <v>331</v>
      </c>
      <c r="E182" s="431">
        <v>352595</v>
      </c>
      <c r="F182" s="431">
        <v>1969408</v>
      </c>
      <c r="G182" s="420">
        <v>10000</v>
      </c>
      <c r="H182" s="432">
        <f t="shared" si="51"/>
        <v>1979408</v>
      </c>
      <c r="I182" s="425">
        <v>-982786</v>
      </c>
      <c r="J182" s="425">
        <f t="shared" si="52"/>
        <v>996622</v>
      </c>
      <c r="K182" s="420"/>
      <c r="L182" s="425">
        <f t="shared" si="53"/>
        <v>996622</v>
      </c>
      <c r="M182" s="425"/>
      <c r="N182" s="375">
        <f t="shared" si="54"/>
        <v>996622</v>
      </c>
      <c r="O182" s="375">
        <v>90000</v>
      </c>
      <c r="P182" s="375">
        <f t="shared" si="49"/>
        <v>1086622</v>
      </c>
    </row>
    <row r="183" spans="1:16" ht="72" hidden="1">
      <c r="A183" s="421"/>
      <c r="B183" s="421"/>
      <c r="C183" s="421" t="s">
        <v>306</v>
      </c>
      <c r="D183" s="422" t="s">
        <v>316</v>
      </c>
      <c r="E183" s="431"/>
      <c r="F183" s="431"/>
      <c r="G183" s="420"/>
      <c r="H183" s="432"/>
      <c r="I183" s="425">
        <v>982786</v>
      </c>
      <c r="J183" s="425">
        <f t="shared" si="52"/>
        <v>982786</v>
      </c>
      <c r="K183" s="420"/>
      <c r="L183" s="425">
        <f t="shared" si="53"/>
        <v>982786</v>
      </c>
      <c r="M183" s="425">
        <v>-302059</v>
      </c>
      <c r="N183" s="375">
        <f t="shared" si="54"/>
        <v>680727</v>
      </c>
      <c r="O183" s="375"/>
      <c r="P183" s="375">
        <f t="shared" si="49"/>
        <v>680727</v>
      </c>
    </row>
    <row r="184" spans="1:16" ht="72">
      <c r="A184" s="421"/>
      <c r="B184" s="421"/>
      <c r="C184" s="421" t="s">
        <v>307</v>
      </c>
      <c r="D184" s="422" t="s">
        <v>400</v>
      </c>
      <c r="E184" s="431"/>
      <c r="F184" s="431"/>
      <c r="G184" s="420"/>
      <c r="H184" s="432"/>
      <c r="I184" s="425"/>
      <c r="J184" s="425">
        <f t="shared" si="52"/>
        <v>0</v>
      </c>
      <c r="K184" s="420"/>
      <c r="L184" s="425">
        <f t="shared" si="53"/>
        <v>0</v>
      </c>
      <c r="M184" s="425">
        <v>275470</v>
      </c>
      <c r="N184" s="375">
        <f t="shared" si="54"/>
        <v>275470</v>
      </c>
      <c r="O184" s="375">
        <v>1000</v>
      </c>
      <c r="P184" s="375">
        <f t="shared" si="49"/>
        <v>276470</v>
      </c>
    </row>
    <row r="185" spans="1:16" ht="12.75" hidden="1">
      <c r="A185" s="407" t="s">
        <v>134</v>
      </c>
      <c r="B185" s="407"/>
      <c r="C185" s="407"/>
      <c r="D185" s="408" t="s">
        <v>135</v>
      </c>
      <c r="E185" s="430" t="e">
        <f>SUM(E186)</f>
        <v>#REF!</v>
      </c>
      <c r="F185" s="430">
        <f>SUM(F186)</f>
        <v>6000</v>
      </c>
      <c r="G185" s="420"/>
      <c r="H185" s="430">
        <f aca="true" t="shared" si="55" ref="H185:N186">SUM(H186)</f>
        <v>6000</v>
      </c>
      <c r="I185" s="430">
        <f t="shared" si="55"/>
        <v>0</v>
      </c>
      <c r="J185" s="430">
        <f t="shared" si="55"/>
        <v>6000</v>
      </c>
      <c r="K185" s="430">
        <f t="shared" si="55"/>
        <v>0</v>
      </c>
      <c r="L185" s="409">
        <f t="shared" si="55"/>
        <v>6000</v>
      </c>
      <c r="M185" s="409">
        <f t="shared" si="55"/>
        <v>0</v>
      </c>
      <c r="N185" s="366">
        <f t="shared" si="55"/>
        <v>6000</v>
      </c>
      <c r="O185" s="375"/>
      <c r="P185" s="404">
        <f>P186</f>
        <v>6000</v>
      </c>
    </row>
    <row r="186" spans="1:16" ht="12.75" hidden="1">
      <c r="A186" s="421"/>
      <c r="B186" s="421" t="s">
        <v>136</v>
      </c>
      <c r="C186" s="421"/>
      <c r="D186" s="422" t="s">
        <v>16</v>
      </c>
      <c r="E186" s="431" t="e">
        <f>SUM(#REF!)</f>
        <v>#REF!</v>
      </c>
      <c r="F186" s="431">
        <f>SUM(F187)</f>
        <v>6000</v>
      </c>
      <c r="G186" s="420"/>
      <c r="H186" s="431">
        <f t="shared" si="55"/>
        <v>6000</v>
      </c>
      <c r="I186" s="431">
        <f t="shared" si="55"/>
        <v>0</v>
      </c>
      <c r="J186" s="431">
        <f t="shared" si="55"/>
        <v>6000</v>
      </c>
      <c r="K186" s="431">
        <f t="shared" si="55"/>
        <v>0</v>
      </c>
      <c r="L186" s="423">
        <f t="shared" si="55"/>
        <v>6000</v>
      </c>
      <c r="M186" s="423">
        <f t="shared" si="55"/>
        <v>0</v>
      </c>
      <c r="N186" s="367">
        <f t="shared" si="55"/>
        <v>6000</v>
      </c>
      <c r="O186" s="375"/>
      <c r="P186" s="375">
        <f>P187</f>
        <v>6000</v>
      </c>
    </row>
    <row r="187" spans="1:16" ht="12.75" hidden="1">
      <c r="A187" s="421"/>
      <c r="B187" s="421"/>
      <c r="C187" s="421" t="s">
        <v>140</v>
      </c>
      <c r="D187" s="422" t="s">
        <v>127</v>
      </c>
      <c r="E187" s="431">
        <v>0</v>
      </c>
      <c r="F187" s="431">
        <v>6000</v>
      </c>
      <c r="G187" s="420"/>
      <c r="H187" s="431">
        <v>6000</v>
      </c>
      <c r="I187" s="420"/>
      <c r="J187" s="432">
        <f>H187+I187</f>
        <v>6000</v>
      </c>
      <c r="K187" s="420"/>
      <c r="L187" s="425">
        <f>J187+K187</f>
        <v>6000</v>
      </c>
      <c r="M187" s="425"/>
      <c r="N187" s="375">
        <f>L187+M187</f>
        <v>6000</v>
      </c>
      <c r="O187" s="375"/>
      <c r="P187" s="375">
        <f>N187+O187</f>
        <v>6000</v>
      </c>
    </row>
    <row r="188" spans="1:16" ht="12.75" hidden="1">
      <c r="A188" s="407">
        <v>700</v>
      </c>
      <c r="B188" s="407"/>
      <c r="C188" s="407"/>
      <c r="D188" s="408" t="s">
        <v>22</v>
      </c>
      <c r="E188" s="430">
        <f>SUM(E189)</f>
        <v>11210</v>
      </c>
      <c r="F188" s="430">
        <f>SUM(F189)</f>
        <v>7570</v>
      </c>
      <c r="G188" s="420"/>
      <c r="H188" s="430">
        <f aca="true" t="shared" si="56" ref="H188:N188">SUM(H189)</f>
        <v>7570</v>
      </c>
      <c r="I188" s="430">
        <f t="shared" si="56"/>
        <v>0</v>
      </c>
      <c r="J188" s="430">
        <f t="shared" si="56"/>
        <v>7570</v>
      </c>
      <c r="K188" s="430">
        <f t="shared" si="56"/>
        <v>0</v>
      </c>
      <c r="L188" s="409">
        <f t="shared" si="56"/>
        <v>7570</v>
      </c>
      <c r="M188" s="409">
        <f t="shared" si="56"/>
        <v>0</v>
      </c>
      <c r="N188" s="366">
        <f t="shared" si="56"/>
        <v>7570</v>
      </c>
      <c r="O188" s="375"/>
      <c r="P188" s="404">
        <f>N188+O188</f>
        <v>7570</v>
      </c>
    </row>
    <row r="189" spans="1:16" ht="24" hidden="1">
      <c r="A189" s="421"/>
      <c r="B189" s="421">
        <v>70004</v>
      </c>
      <c r="C189" s="421"/>
      <c r="D189" s="422" t="s">
        <v>141</v>
      </c>
      <c r="E189" s="431">
        <f>SUM(E190:E193)</f>
        <v>11210</v>
      </c>
      <c r="F189" s="431">
        <f>SUM(F190:F193)</f>
        <v>7570</v>
      </c>
      <c r="G189" s="420"/>
      <c r="H189" s="431">
        <f aca="true" t="shared" si="57" ref="H189:N189">SUM(H190:H193)</f>
        <v>7570</v>
      </c>
      <c r="I189" s="431">
        <f t="shared" si="57"/>
        <v>0</v>
      </c>
      <c r="J189" s="431">
        <f t="shared" si="57"/>
        <v>7570</v>
      </c>
      <c r="K189" s="431">
        <f t="shared" si="57"/>
        <v>0</v>
      </c>
      <c r="L189" s="423">
        <f t="shared" si="57"/>
        <v>7570</v>
      </c>
      <c r="M189" s="423">
        <f t="shared" si="57"/>
        <v>0</v>
      </c>
      <c r="N189" s="367">
        <f t="shared" si="57"/>
        <v>7570</v>
      </c>
      <c r="O189" s="375"/>
      <c r="P189" s="375">
        <f>SUM(P190:P193)</f>
        <v>7570</v>
      </c>
    </row>
    <row r="190" spans="1:16" ht="12.75" hidden="1">
      <c r="A190" s="421"/>
      <c r="B190" s="421"/>
      <c r="C190" s="421">
        <v>4210</v>
      </c>
      <c r="D190" s="422" t="s">
        <v>132</v>
      </c>
      <c r="E190" s="431">
        <v>5000</v>
      </c>
      <c r="F190" s="431">
        <v>1000</v>
      </c>
      <c r="G190" s="420"/>
      <c r="H190" s="431">
        <v>1000</v>
      </c>
      <c r="I190" s="420"/>
      <c r="J190" s="432">
        <f>H190+I190</f>
        <v>1000</v>
      </c>
      <c r="K190" s="420"/>
      <c r="L190" s="425">
        <f>J190+K190</f>
        <v>1000</v>
      </c>
      <c r="M190" s="425"/>
      <c r="N190" s="375">
        <f>L190+M190</f>
        <v>1000</v>
      </c>
      <c r="O190" s="375"/>
      <c r="P190" s="375">
        <f>N190+O190</f>
        <v>1000</v>
      </c>
    </row>
    <row r="191" spans="1:16" ht="12.75" hidden="1">
      <c r="A191" s="421"/>
      <c r="B191" s="421"/>
      <c r="C191" s="421">
        <v>4270</v>
      </c>
      <c r="D191" s="422" t="s">
        <v>133</v>
      </c>
      <c r="E191" s="431">
        <v>5360</v>
      </c>
      <c r="F191" s="431">
        <v>5700</v>
      </c>
      <c r="G191" s="420"/>
      <c r="H191" s="431">
        <v>5700</v>
      </c>
      <c r="I191" s="420"/>
      <c r="J191" s="432">
        <f>H191+I191</f>
        <v>5700</v>
      </c>
      <c r="K191" s="420"/>
      <c r="L191" s="425">
        <f>J191+K191</f>
        <v>5700</v>
      </c>
      <c r="M191" s="425">
        <v>-700</v>
      </c>
      <c r="N191" s="375">
        <f>L191+M191</f>
        <v>5000</v>
      </c>
      <c r="O191" s="375"/>
      <c r="P191" s="375">
        <f>N191+O191</f>
        <v>5000</v>
      </c>
    </row>
    <row r="192" spans="1:16" ht="12.75" hidden="1">
      <c r="A192" s="421"/>
      <c r="B192" s="421"/>
      <c r="C192" s="421" t="s">
        <v>140</v>
      </c>
      <c r="D192" s="422" t="s">
        <v>127</v>
      </c>
      <c r="E192" s="431"/>
      <c r="F192" s="431"/>
      <c r="G192" s="420"/>
      <c r="H192" s="431"/>
      <c r="I192" s="420"/>
      <c r="J192" s="432"/>
      <c r="K192" s="420"/>
      <c r="L192" s="425"/>
      <c r="M192" s="425">
        <v>700</v>
      </c>
      <c r="N192" s="375">
        <f>L192+M192</f>
        <v>700</v>
      </c>
      <c r="O192" s="375"/>
      <c r="P192" s="375">
        <f>N192+O192</f>
        <v>700</v>
      </c>
    </row>
    <row r="193" spans="1:16" ht="12.75" hidden="1">
      <c r="A193" s="421"/>
      <c r="B193" s="421"/>
      <c r="C193" s="421">
        <v>4430</v>
      </c>
      <c r="D193" s="422" t="s">
        <v>144</v>
      </c>
      <c r="E193" s="431">
        <v>850</v>
      </c>
      <c r="F193" s="431">
        <v>870</v>
      </c>
      <c r="G193" s="420"/>
      <c r="H193" s="431">
        <v>870</v>
      </c>
      <c r="I193" s="420"/>
      <c r="J193" s="432">
        <f>H193+I193</f>
        <v>870</v>
      </c>
      <c r="K193" s="420"/>
      <c r="L193" s="425">
        <f>J193+K193</f>
        <v>870</v>
      </c>
      <c r="M193" s="425"/>
      <c r="N193" s="375">
        <f>L193+M193</f>
        <v>870</v>
      </c>
      <c r="O193" s="375"/>
      <c r="P193" s="375">
        <f>N193+O193</f>
        <v>870</v>
      </c>
    </row>
    <row r="194" spans="1:16" ht="12.75">
      <c r="A194" s="407">
        <v>710</v>
      </c>
      <c r="B194" s="407"/>
      <c r="C194" s="407"/>
      <c r="D194" s="408" t="s">
        <v>145</v>
      </c>
      <c r="E194" s="430" t="e">
        <f>SUM(#REF!+E197+E199)</f>
        <v>#REF!</v>
      </c>
      <c r="F194" s="430">
        <f>SUM(F197+F199)</f>
        <v>31450</v>
      </c>
      <c r="G194" s="420"/>
      <c r="H194" s="430">
        <f aca="true" t="shared" si="58" ref="H194:N194">SUM(H197+H199)</f>
        <v>31450</v>
      </c>
      <c r="I194" s="430">
        <f t="shared" si="58"/>
        <v>0</v>
      </c>
      <c r="J194" s="430">
        <f t="shared" si="58"/>
        <v>31450</v>
      </c>
      <c r="K194" s="430">
        <f t="shared" si="58"/>
        <v>0</v>
      </c>
      <c r="L194" s="409">
        <f t="shared" si="58"/>
        <v>31450</v>
      </c>
      <c r="M194" s="409">
        <f t="shared" si="58"/>
        <v>0</v>
      </c>
      <c r="N194" s="366">
        <f t="shared" si="58"/>
        <v>31450</v>
      </c>
      <c r="O194" s="404">
        <v>48000</v>
      </c>
      <c r="P194" s="404">
        <f>P195+P197+P199</f>
        <v>79450</v>
      </c>
    </row>
    <row r="195" spans="1:16" ht="12.75">
      <c r="A195" s="407"/>
      <c r="B195" s="421" t="s">
        <v>373</v>
      </c>
      <c r="C195" s="407"/>
      <c r="D195" s="422" t="s">
        <v>374</v>
      </c>
      <c r="E195" s="430"/>
      <c r="F195" s="430"/>
      <c r="G195" s="420"/>
      <c r="H195" s="430"/>
      <c r="I195" s="430"/>
      <c r="J195" s="430"/>
      <c r="K195" s="430"/>
      <c r="L195" s="409"/>
      <c r="M195" s="409"/>
      <c r="N195" s="367">
        <v>0</v>
      </c>
      <c r="O195" s="375">
        <v>48000</v>
      </c>
      <c r="P195" s="375">
        <f aca="true" t="shared" si="59" ref="P195:P200">N195+O195</f>
        <v>48000</v>
      </c>
    </row>
    <row r="196" spans="1:16" ht="12.75">
      <c r="A196" s="407"/>
      <c r="B196" s="407"/>
      <c r="C196" s="421" t="s">
        <v>140</v>
      </c>
      <c r="D196" s="422" t="s">
        <v>375</v>
      </c>
      <c r="E196" s="430"/>
      <c r="F196" s="430"/>
      <c r="G196" s="420"/>
      <c r="H196" s="430"/>
      <c r="I196" s="430"/>
      <c r="J196" s="430"/>
      <c r="K196" s="430"/>
      <c r="L196" s="409"/>
      <c r="M196" s="409"/>
      <c r="N196" s="367">
        <v>0</v>
      </c>
      <c r="O196" s="375">
        <v>48000</v>
      </c>
      <c r="P196" s="375">
        <f t="shared" si="59"/>
        <v>48000</v>
      </c>
    </row>
    <row r="197" spans="1:16" ht="12.75" hidden="1">
      <c r="A197" s="421"/>
      <c r="B197" s="421">
        <v>71014</v>
      </c>
      <c r="C197" s="421"/>
      <c r="D197" s="422" t="s">
        <v>146</v>
      </c>
      <c r="E197" s="431">
        <f>SUM(E198)</f>
        <v>15300</v>
      </c>
      <c r="F197" s="431">
        <f>SUM(F198)</f>
        <v>15750</v>
      </c>
      <c r="G197" s="420"/>
      <c r="H197" s="431">
        <f aca="true" t="shared" si="60" ref="H197:N197">SUM(H198)</f>
        <v>15750</v>
      </c>
      <c r="I197" s="431">
        <f t="shared" si="60"/>
        <v>0</v>
      </c>
      <c r="J197" s="431">
        <f t="shared" si="60"/>
        <v>15750</v>
      </c>
      <c r="K197" s="431">
        <f t="shared" si="60"/>
        <v>0</v>
      </c>
      <c r="L197" s="423">
        <f t="shared" si="60"/>
        <v>15750</v>
      </c>
      <c r="M197" s="423">
        <f t="shared" si="60"/>
        <v>0</v>
      </c>
      <c r="N197" s="367">
        <f t="shared" si="60"/>
        <v>15750</v>
      </c>
      <c r="O197" s="375"/>
      <c r="P197" s="375">
        <f t="shared" si="59"/>
        <v>15750</v>
      </c>
    </row>
    <row r="198" spans="1:16" ht="12.75" hidden="1">
      <c r="A198" s="421"/>
      <c r="B198" s="421"/>
      <c r="C198" s="421">
        <v>4300</v>
      </c>
      <c r="D198" s="422" t="s">
        <v>127</v>
      </c>
      <c r="E198" s="431">
        <v>15300</v>
      </c>
      <c r="F198" s="431">
        <v>15750</v>
      </c>
      <c r="G198" s="420"/>
      <c r="H198" s="431">
        <v>15750</v>
      </c>
      <c r="I198" s="420"/>
      <c r="J198" s="432">
        <f>H198+I198</f>
        <v>15750</v>
      </c>
      <c r="K198" s="420"/>
      <c r="L198" s="425">
        <f>J198+K198</f>
        <v>15750</v>
      </c>
      <c r="M198" s="425"/>
      <c r="N198" s="375">
        <f>L198+M198</f>
        <v>15750</v>
      </c>
      <c r="O198" s="375"/>
      <c r="P198" s="375">
        <f t="shared" si="59"/>
        <v>15750</v>
      </c>
    </row>
    <row r="199" spans="1:16" ht="12.75" hidden="1">
      <c r="A199" s="421"/>
      <c r="B199" s="421">
        <v>71095</v>
      </c>
      <c r="C199" s="421"/>
      <c r="D199" s="422" t="s">
        <v>16</v>
      </c>
      <c r="E199" s="431">
        <f>SUM(E200:E200)</f>
        <v>15300</v>
      </c>
      <c r="F199" s="431">
        <f>SUM(F200:F200)</f>
        <v>15700</v>
      </c>
      <c r="G199" s="420"/>
      <c r="H199" s="431">
        <f aca="true" t="shared" si="61" ref="H199:N199">SUM(H200:H200)</f>
        <v>15700</v>
      </c>
      <c r="I199" s="431">
        <f t="shared" si="61"/>
        <v>0</v>
      </c>
      <c r="J199" s="431">
        <f t="shared" si="61"/>
        <v>15700</v>
      </c>
      <c r="K199" s="431">
        <f t="shared" si="61"/>
        <v>0</v>
      </c>
      <c r="L199" s="423">
        <f t="shared" si="61"/>
        <v>15700</v>
      </c>
      <c r="M199" s="423">
        <f t="shared" si="61"/>
        <v>0</v>
      </c>
      <c r="N199" s="367">
        <f t="shared" si="61"/>
        <v>15700</v>
      </c>
      <c r="O199" s="375"/>
      <c r="P199" s="375">
        <f t="shared" si="59"/>
        <v>15700</v>
      </c>
    </row>
    <row r="200" spans="1:16" ht="12.75" hidden="1">
      <c r="A200" s="421"/>
      <c r="B200" s="421"/>
      <c r="C200" s="421">
        <v>4300</v>
      </c>
      <c r="D200" s="422" t="s">
        <v>127</v>
      </c>
      <c r="E200" s="431">
        <v>15300</v>
      </c>
      <c r="F200" s="431">
        <v>15700</v>
      </c>
      <c r="G200" s="420"/>
      <c r="H200" s="431">
        <v>15700</v>
      </c>
      <c r="I200" s="420"/>
      <c r="J200" s="432">
        <f>H200+I200</f>
        <v>15700</v>
      </c>
      <c r="K200" s="420"/>
      <c r="L200" s="425">
        <f>J200+K200</f>
        <v>15700</v>
      </c>
      <c r="M200" s="425"/>
      <c r="N200" s="375">
        <f>L200+M200</f>
        <v>15700</v>
      </c>
      <c r="O200" s="375"/>
      <c r="P200" s="375">
        <f t="shared" si="59"/>
        <v>15700</v>
      </c>
    </row>
    <row r="201" spans="1:16" ht="12.75" hidden="1">
      <c r="A201" s="407">
        <v>750</v>
      </c>
      <c r="B201" s="407"/>
      <c r="C201" s="407"/>
      <c r="D201" s="408" t="s">
        <v>34</v>
      </c>
      <c r="E201" s="430">
        <f>SUM(E202+E211+E216)</f>
        <v>1476747</v>
      </c>
      <c r="F201" s="430">
        <f>SUM(F202+F211+F216)</f>
        <v>1267410</v>
      </c>
      <c r="G201" s="420"/>
      <c r="H201" s="430">
        <f>SUM(H202+H211+H216)</f>
        <v>1267410</v>
      </c>
      <c r="I201" s="430">
        <f>SUM(I202+I211+I216)</f>
        <v>0</v>
      </c>
      <c r="J201" s="430">
        <f>SUM(J202+J211+J216)</f>
        <v>1267410</v>
      </c>
      <c r="K201" s="430">
        <f>SUM(K202+K211+K216)</f>
        <v>0</v>
      </c>
      <c r="L201" s="409">
        <f>SUM(L202+L211+L216)</f>
        <v>1267410</v>
      </c>
      <c r="M201" s="409">
        <f>SUM(M202+M211+M216+M234)</f>
        <v>0</v>
      </c>
      <c r="N201" s="366">
        <f>N202+N211+N216+N234</f>
        <v>1267410</v>
      </c>
      <c r="O201" s="366">
        <f>SUM(O202+O211+O216+O234)</f>
        <v>0</v>
      </c>
      <c r="P201" s="366">
        <f>SUM(P202+P211+P216+P234)</f>
        <v>1267410</v>
      </c>
    </row>
    <row r="202" spans="1:16" ht="12.75" hidden="1">
      <c r="A202" s="421"/>
      <c r="B202" s="421">
        <v>75011</v>
      </c>
      <c r="C202" s="421"/>
      <c r="D202" s="422" t="s">
        <v>35</v>
      </c>
      <c r="E202" s="431">
        <f>SUM(E203:E210)</f>
        <v>25750</v>
      </c>
      <c r="F202" s="431">
        <f>SUM(F203:F210)</f>
        <v>40600</v>
      </c>
      <c r="G202" s="420"/>
      <c r="H202" s="431">
        <f aca="true" t="shared" si="62" ref="H202:N202">SUM(H203:H210)</f>
        <v>40600</v>
      </c>
      <c r="I202" s="431">
        <f t="shared" si="62"/>
        <v>0</v>
      </c>
      <c r="J202" s="431">
        <f t="shared" si="62"/>
        <v>40600</v>
      </c>
      <c r="K202" s="431">
        <f t="shared" si="62"/>
        <v>0</v>
      </c>
      <c r="L202" s="423">
        <f t="shared" si="62"/>
        <v>40600</v>
      </c>
      <c r="M202" s="423">
        <f t="shared" si="62"/>
        <v>0</v>
      </c>
      <c r="N202" s="367">
        <f t="shared" si="62"/>
        <v>40600</v>
      </c>
      <c r="O202" s="375"/>
      <c r="P202" s="375">
        <f>N202+O202</f>
        <v>40600</v>
      </c>
    </row>
    <row r="203" spans="1:16" ht="12.75" hidden="1">
      <c r="A203" s="421"/>
      <c r="B203" s="421"/>
      <c r="C203" s="421">
        <v>4010</v>
      </c>
      <c r="D203" s="422" t="s">
        <v>147</v>
      </c>
      <c r="E203" s="431">
        <v>16995</v>
      </c>
      <c r="F203" s="431">
        <v>17505</v>
      </c>
      <c r="G203" s="420"/>
      <c r="H203" s="431">
        <v>17505</v>
      </c>
      <c r="I203" s="420"/>
      <c r="J203" s="432">
        <f>H203+I203</f>
        <v>17505</v>
      </c>
      <c r="K203" s="420"/>
      <c r="L203" s="425">
        <f>J203+K203</f>
        <v>17505</v>
      </c>
      <c r="M203" s="425"/>
      <c r="N203" s="375">
        <f>L203+M203</f>
        <v>17505</v>
      </c>
      <c r="O203" s="375"/>
      <c r="P203" s="375">
        <f aca="true" t="shared" si="63" ref="P203:P240">N203+O203</f>
        <v>17505</v>
      </c>
    </row>
    <row r="204" spans="1:16" ht="12.75" hidden="1">
      <c r="A204" s="421"/>
      <c r="B204" s="421"/>
      <c r="C204" s="421">
        <v>4040</v>
      </c>
      <c r="D204" s="422" t="s">
        <v>148</v>
      </c>
      <c r="E204" s="431">
        <v>1403</v>
      </c>
      <c r="F204" s="431">
        <v>1446</v>
      </c>
      <c r="G204" s="420"/>
      <c r="H204" s="431">
        <v>1446</v>
      </c>
      <c r="I204" s="420"/>
      <c r="J204" s="432">
        <f aca="true" t="shared" si="64" ref="J204:J210">H204+I204</f>
        <v>1446</v>
      </c>
      <c r="K204" s="420"/>
      <c r="L204" s="425">
        <f aca="true" t="shared" si="65" ref="L204:L210">J204+K204</f>
        <v>1446</v>
      </c>
      <c r="M204" s="425"/>
      <c r="N204" s="375">
        <f aca="true" t="shared" si="66" ref="N204:N210">L204+M204</f>
        <v>1446</v>
      </c>
      <c r="O204" s="375"/>
      <c r="P204" s="375">
        <f t="shared" si="63"/>
        <v>1446</v>
      </c>
    </row>
    <row r="205" spans="1:16" ht="12.75" hidden="1">
      <c r="A205" s="421"/>
      <c r="B205" s="421"/>
      <c r="C205" s="421">
        <v>4110</v>
      </c>
      <c r="D205" s="422" t="s">
        <v>142</v>
      </c>
      <c r="E205" s="431">
        <v>3170</v>
      </c>
      <c r="F205" s="431">
        <v>3265</v>
      </c>
      <c r="G205" s="420"/>
      <c r="H205" s="431">
        <v>3265</v>
      </c>
      <c r="I205" s="420"/>
      <c r="J205" s="432">
        <f t="shared" si="64"/>
        <v>3265</v>
      </c>
      <c r="K205" s="420"/>
      <c r="L205" s="425">
        <f t="shared" si="65"/>
        <v>3265</v>
      </c>
      <c r="M205" s="425"/>
      <c r="N205" s="375">
        <f t="shared" si="66"/>
        <v>3265</v>
      </c>
      <c r="O205" s="375"/>
      <c r="P205" s="375">
        <f t="shared" si="63"/>
        <v>3265</v>
      </c>
    </row>
    <row r="206" spans="1:16" ht="12.75" hidden="1">
      <c r="A206" s="421"/>
      <c r="B206" s="421"/>
      <c r="C206" s="421">
        <v>4120</v>
      </c>
      <c r="D206" s="422" t="s">
        <v>143</v>
      </c>
      <c r="E206" s="431">
        <v>451</v>
      </c>
      <c r="F206" s="431">
        <v>464</v>
      </c>
      <c r="G206" s="420"/>
      <c r="H206" s="431">
        <v>464</v>
      </c>
      <c r="I206" s="420"/>
      <c r="J206" s="432">
        <f t="shared" si="64"/>
        <v>464</v>
      </c>
      <c r="K206" s="420"/>
      <c r="L206" s="425">
        <f t="shared" si="65"/>
        <v>464</v>
      </c>
      <c r="M206" s="425"/>
      <c r="N206" s="375">
        <f t="shared" si="66"/>
        <v>464</v>
      </c>
      <c r="O206" s="375"/>
      <c r="P206" s="375">
        <f t="shared" si="63"/>
        <v>464</v>
      </c>
    </row>
    <row r="207" spans="1:16" ht="12.75" hidden="1">
      <c r="A207" s="421"/>
      <c r="B207" s="421"/>
      <c r="C207" s="421">
        <v>4210</v>
      </c>
      <c r="D207" s="422" t="s">
        <v>132</v>
      </c>
      <c r="E207" s="431">
        <v>1230</v>
      </c>
      <c r="F207" s="431">
        <v>5000</v>
      </c>
      <c r="G207" s="420"/>
      <c r="H207" s="431">
        <v>5000</v>
      </c>
      <c r="I207" s="420"/>
      <c r="J207" s="432">
        <f t="shared" si="64"/>
        <v>5000</v>
      </c>
      <c r="K207" s="420"/>
      <c r="L207" s="425">
        <f t="shared" si="65"/>
        <v>5000</v>
      </c>
      <c r="M207" s="425"/>
      <c r="N207" s="375">
        <f t="shared" si="66"/>
        <v>5000</v>
      </c>
      <c r="O207" s="375"/>
      <c r="P207" s="375">
        <f t="shared" si="63"/>
        <v>5000</v>
      </c>
    </row>
    <row r="208" spans="1:16" ht="12.75" hidden="1">
      <c r="A208" s="421"/>
      <c r="B208" s="421"/>
      <c r="C208" s="421">
        <v>4300</v>
      </c>
      <c r="D208" s="422" t="s">
        <v>127</v>
      </c>
      <c r="E208" s="431">
        <v>1490</v>
      </c>
      <c r="F208" s="431">
        <v>10700</v>
      </c>
      <c r="G208" s="420"/>
      <c r="H208" s="431">
        <v>10700</v>
      </c>
      <c r="I208" s="420"/>
      <c r="J208" s="432">
        <f t="shared" si="64"/>
        <v>10700</v>
      </c>
      <c r="K208" s="420"/>
      <c r="L208" s="425">
        <f t="shared" si="65"/>
        <v>10700</v>
      </c>
      <c r="M208" s="425"/>
      <c r="N208" s="375">
        <f t="shared" si="66"/>
        <v>10700</v>
      </c>
      <c r="O208" s="375"/>
      <c r="P208" s="375">
        <f t="shared" si="63"/>
        <v>10700</v>
      </c>
    </row>
    <row r="209" spans="1:16" ht="12.75" hidden="1">
      <c r="A209" s="421"/>
      <c r="B209" s="421"/>
      <c r="C209" s="421">
        <v>4410</v>
      </c>
      <c r="D209" s="422" t="s">
        <v>149</v>
      </c>
      <c r="E209" s="431">
        <v>315</v>
      </c>
      <c r="F209" s="431">
        <v>1500</v>
      </c>
      <c r="G209" s="420"/>
      <c r="H209" s="431">
        <v>1500</v>
      </c>
      <c r="I209" s="420"/>
      <c r="J209" s="432">
        <f t="shared" si="64"/>
        <v>1500</v>
      </c>
      <c r="K209" s="420"/>
      <c r="L209" s="425">
        <f t="shared" si="65"/>
        <v>1500</v>
      </c>
      <c r="M209" s="425"/>
      <c r="N209" s="375">
        <f t="shared" si="66"/>
        <v>1500</v>
      </c>
      <c r="O209" s="375"/>
      <c r="P209" s="375">
        <f t="shared" si="63"/>
        <v>1500</v>
      </c>
    </row>
    <row r="210" spans="1:16" ht="24" hidden="1">
      <c r="A210" s="421"/>
      <c r="B210" s="421"/>
      <c r="C210" s="421">
        <v>4440</v>
      </c>
      <c r="D210" s="422" t="s">
        <v>150</v>
      </c>
      <c r="E210" s="431">
        <v>696</v>
      </c>
      <c r="F210" s="431">
        <v>720</v>
      </c>
      <c r="G210" s="420"/>
      <c r="H210" s="431">
        <v>720</v>
      </c>
      <c r="I210" s="420"/>
      <c r="J210" s="432">
        <f t="shared" si="64"/>
        <v>720</v>
      </c>
      <c r="K210" s="420"/>
      <c r="L210" s="425">
        <f t="shared" si="65"/>
        <v>720</v>
      </c>
      <c r="M210" s="425"/>
      <c r="N210" s="375">
        <f t="shared" si="66"/>
        <v>720</v>
      </c>
      <c r="O210" s="375"/>
      <c r="P210" s="375">
        <f t="shared" si="63"/>
        <v>720</v>
      </c>
    </row>
    <row r="211" spans="1:16" ht="12.75" hidden="1">
      <c r="A211" s="421"/>
      <c r="B211" s="421">
        <v>75022</v>
      </c>
      <c r="C211" s="421"/>
      <c r="D211" s="422" t="s">
        <v>151</v>
      </c>
      <c r="E211" s="431">
        <f>SUM(E212:E215)</f>
        <v>56000</v>
      </c>
      <c r="F211" s="431">
        <f>SUM(F212:F215)</f>
        <v>57650</v>
      </c>
      <c r="G211" s="420"/>
      <c r="H211" s="431">
        <f aca="true" t="shared" si="67" ref="H211:N211">SUM(H212:H215)</f>
        <v>57650</v>
      </c>
      <c r="I211" s="431">
        <f t="shared" si="67"/>
        <v>0</v>
      </c>
      <c r="J211" s="431">
        <f t="shared" si="67"/>
        <v>57650</v>
      </c>
      <c r="K211" s="431">
        <f t="shared" si="67"/>
        <v>0</v>
      </c>
      <c r="L211" s="423">
        <f t="shared" si="67"/>
        <v>57650</v>
      </c>
      <c r="M211" s="423">
        <f t="shared" si="67"/>
        <v>0</v>
      </c>
      <c r="N211" s="367">
        <f t="shared" si="67"/>
        <v>57650</v>
      </c>
      <c r="O211" s="375"/>
      <c r="P211" s="375">
        <f t="shared" si="63"/>
        <v>57650</v>
      </c>
    </row>
    <row r="212" spans="1:16" ht="12.75" hidden="1">
      <c r="A212" s="421"/>
      <c r="B212" s="421"/>
      <c r="C212" s="421">
        <v>3030</v>
      </c>
      <c r="D212" s="422" t="s">
        <v>152</v>
      </c>
      <c r="E212" s="431">
        <v>50600</v>
      </c>
      <c r="F212" s="431">
        <v>52100</v>
      </c>
      <c r="G212" s="420"/>
      <c r="H212" s="431">
        <v>52100</v>
      </c>
      <c r="I212" s="420"/>
      <c r="J212" s="432">
        <f>H212+I212</f>
        <v>52100</v>
      </c>
      <c r="K212" s="420"/>
      <c r="L212" s="425">
        <f>J212+K212</f>
        <v>52100</v>
      </c>
      <c r="M212" s="425">
        <v>-10000</v>
      </c>
      <c r="N212" s="375">
        <f>L212+M212</f>
        <v>42100</v>
      </c>
      <c r="O212" s="375"/>
      <c r="P212" s="375">
        <f t="shared" si="63"/>
        <v>42100</v>
      </c>
    </row>
    <row r="213" spans="1:16" ht="12.75" hidden="1">
      <c r="A213" s="421"/>
      <c r="B213" s="421"/>
      <c r="C213" s="421">
        <v>4210</v>
      </c>
      <c r="D213" s="422" t="s">
        <v>132</v>
      </c>
      <c r="E213" s="431">
        <v>2950</v>
      </c>
      <c r="F213" s="431">
        <v>3050</v>
      </c>
      <c r="G213" s="420"/>
      <c r="H213" s="431">
        <v>3050</v>
      </c>
      <c r="I213" s="420"/>
      <c r="J213" s="432">
        <f>H213+I213</f>
        <v>3050</v>
      </c>
      <c r="K213" s="420"/>
      <c r="L213" s="425">
        <f>J213+K213</f>
        <v>3050</v>
      </c>
      <c r="M213" s="425"/>
      <c r="N213" s="375">
        <f>L213+M213</f>
        <v>3050</v>
      </c>
      <c r="O213" s="375"/>
      <c r="P213" s="375">
        <f t="shared" si="63"/>
        <v>3050</v>
      </c>
    </row>
    <row r="214" spans="1:16" ht="12.75" hidden="1">
      <c r="A214" s="421"/>
      <c r="B214" s="421"/>
      <c r="C214" s="421">
        <v>4300</v>
      </c>
      <c r="D214" s="422" t="s">
        <v>127</v>
      </c>
      <c r="E214" s="431">
        <v>1900</v>
      </c>
      <c r="F214" s="431">
        <v>1950</v>
      </c>
      <c r="G214" s="420"/>
      <c r="H214" s="431">
        <v>1950</v>
      </c>
      <c r="I214" s="420"/>
      <c r="J214" s="432">
        <f>H214+I214</f>
        <v>1950</v>
      </c>
      <c r="K214" s="420"/>
      <c r="L214" s="425">
        <f>J214+K214</f>
        <v>1950</v>
      </c>
      <c r="M214" s="425">
        <v>10000</v>
      </c>
      <c r="N214" s="375">
        <f>L214+M214</f>
        <v>11950</v>
      </c>
      <c r="O214" s="375"/>
      <c r="P214" s="375">
        <f t="shared" si="63"/>
        <v>11950</v>
      </c>
    </row>
    <row r="215" spans="1:16" ht="12.75" hidden="1">
      <c r="A215" s="421"/>
      <c r="B215" s="421"/>
      <c r="C215" s="421">
        <v>4410</v>
      </c>
      <c r="D215" s="422" t="s">
        <v>149</v>
      </c>
      <c r="E215" s="431">
        <v>550</v>
      </c>
      <c r="F215" s="431">
        <v>550</v>
      </c>
      <c r="G215" s="420"/>
      <c r="H215" s="431">
        <v>550</v>
      </c>
      <c r="I215" s="420"/>
      <c r="J215" s="432">
        <f>H215+I215</f>
        <v>550</v>
      </c>
      <c r="K215" s="420"/>
      <c r="L215" s="425">
        <f>J215+K215</f>
        <v>550</v>
      </c>
      <c r="M215" s="425"/>
      <c r="N215" s="375">
        <f>L215+M215</f>
        <v>550</v>
      </c>
      <c r="O215" s="375"/>
      <c r="P215" s="375">
        <f t="shared" si="63"/>
        <v>550</v>
      </c>
    </row>
    <row r="216" spans="1:16" ht="12.75" hidden="1">
      <c r="A216" s="421"/>
      <c r="B216" s="421">
        <v>75023</v>
      </c>
      <c r="C216" s="421"/>
      <c r="D216" s="422" t="s">
        <v>40</v>
      </c>
      <c r="E216" s="431">
        <f>SUM(E217:E233)</f>
        <v>1394997</v>
      </c>
      <c r="F216" s="431">
        <f>SUM(F217:F233)</f>
        <v>1169160</v>
      </c>
      <c r="G216" s="420"/>
      <c r="H216" s="431">
        <f aca="true" t="shared" si="68" ref="H216:N216">SUM(H217:H233)</f>
        <v>1169160</v>
      </c>
      <c r="I216" s="431">
        <f t="shared" si="68"/>
        <v>0</v>
      </c>
      <c r="J216" s="431">
        <f t="shared" si="68"/>
        <v>1169160</v>
      </c>
      <c r="K216" s="431">
        <f t="shared" si="68"/>
        <v>0</v>
      </c>
      <c r="L216" s="423">
        <f t="shared" si="68"/>
        <v>1169160</v>
      </c>
      <c r="M216" s="423">
        <f t="shared" si="68"/>
        <v>-20000</v>
      </c>
      <c r="N216" s="367">
        <f t="shared" si="68"/>
        <v>1149160</v>
      </c>
      <c r="O216" s="375"/>
      <c r="P216" s="375">
        <f t="shared" si="63"/>
        <v>1149160</v>
      </c>
    </row>
    <row r="217" spans="1:16" ht="24" hidden="1">
      <c r="A217" s="421"/>
      <c r="B217" s="421"/>
      <c r="C217" s="421">
        <v>3020</v>
      </c>
      <c r="D217" s="422" t="s">
        <v>153</v>
      </c>
      <c r="E217" s="431">
        <v>780</v>
      </c>
      <c r="F217" s="431">
        <v>800</v>
      </c>
      <c r="G217" s="420"/>
      <c r="H217" s="431">
        <v>800</v>
      </c>
      <c r="I217" s="420"/>
      <c r="J217" s="432">
        <f>H217+I217</f>
        <v>800</v>
      </c>
      <c r="K217" s="420"/>
      <c r="L217" s="425">
        <f>J217+K217</f>
        <v>800</v>
      </c>
      <c r="M217" s="425"/>
      <c r="N217" s="375">
        <f>L217+M217</f>
        <v>800</v>
      </c>
      <c r="O217" s="375"/>
      <c r="P217" s="375">
        <f t="shared" si="63"/>
        <v>800</v>
      </c>
    </row>
    <row r="218" spans="1:16" ht="12.75" hidden="1">
      <c r="A218" s="421"/>
      <c r="B218" s="421"/>
      <c r="C218" s="421">
        <v>4010</v>
      </c>
      <c r="D218" s="422" t="s">
        <v>147</v>
      </c>
      <c r="E218" s="431">
        <v>624100</v>
      </c>
      <c r="F218" s="431">
        <v>686230</v>
      </c>
      <c r="G218" s="420"/>
      <c r="H218" s="431">
        <v>686230</v>
      </c>
      <c r="I218" s="420"/>
      <c r="J218" s="432">
        <f aca="true" t="shared" si="69" ref="J218:J233">H218+I218</f>
        <v>686230</v>
      </c>
      <c r="K218" s="420"/>
      <c r="L218" s="425">
        <f aca="true" t="shared" si="70" ref="L218:L233">J218+K218</f>
        <v>686230</v>
      </c>
      <c r="M218" s="425"/>
      <c r="N218" s="375">
        <f aca="true" t="shared" si="71" ref="N218:N233">L218+M218</f>
        <v>686230</v>
      </c>
      <c r="O218" s="375"/>
      <c r="P218" s="375">
        <f t="shared" si="63"/>
        <v>686230</v>
      </c>
    </row>
    <row r="219" spans="1:16" ht="12.75" hidden="1">
      <c r="A219" s="421"/>
      <c r="B219" s="421"/>
      <c r="C219" s="421">
        <v>4040</v>
      </c>
      <c r="D219" s="422" t="s">
        <v>148</v>
      </c>
      <c r="E219" s="431">
        <v>49000</v>
      </c>
      <c r="F219" s="431">
        <v>44000</v>
      </c>
      <c r="G219" s="420"/>
      <c r="H219" s="431">
        <v>44000</v>
      </c>
      <c r="I219" s="420"/>
      <c r="J219" s="432">
        <f t="shared" si="69"/>
        <v>44000</v>
      </c>
      <c r="K219" s="420"/>
      <c r="L219" s="425">
        <f t="shared" si="70"/>
        <v>44000</v>
      </c>
      <c r="M219" s="425">
        <v>-3000</v>
      </c>
      <c r="N219" s="375">
        <f t="shared" si="71"/>
        <v>41000</v>
      </c>
      <c r="O219" s="375"/>
      <c r="P219" s="375">
        <f t="shared" si="63"/>
        <v>41000</v>
      </c>
    </row>
    <row r="220" spans="1:16" ht="12.75" hidden="1">
      <c r="A220" s="421"/>
      <c r="B220" s="421"/>
      <c r="C220" s="421">
        <v>4110</v>
      </c>
      <c r="D220" s="422" t="s">
        <v>142</v>
      </c>
      <c r="E220" s="431">
        <v>115970</v>
      </c>
      <c r="F220" s="431">
        <v>125800</v>
      </c>
      <c r="G220" s="420"/>
      <c r="H220" s="431">
        <v>125800</v>
      </c>
      <c r="I220" s="420"/>
      <c r="J220" s="432">
        <f t="shared" si="69"/>
        <v>125800</v>
      </c>
      <c r="K220" s="420"/>
      <c r="L220" s="425">
        <f t="shared" si="70"/>
        <v>125800</v>
      </c>
      <c r="M220" s="425"/>
      <c r="N220" s="375">
        <f t="shared" si="71"/>
        <v>125800</v>
      </c>
      <c r="O220" s="375"/>
      <c r="P220" s="375">
        <f t="shared" si="63"/>
        <v>125800</v>
      </c>
    </row>
    <row r="221" spans="1:16" ht="12.75" hidden="1">
      <c r="A221" s="421"/>
      <c r="B221" s="421"/>
      <c r="C221" s="421">
        <v>4120</v>
      </c>
      <c r="D221" s="422" t="s">
        <v>143</v>
      </c>
      <c r="E221" s="431">
        <v>16500</v>
      </c>
      <c r="F221" s="431">
        <v>17890</v>
      </c>
      <c r="G221" s="420"/>
      <c r="H221" s="431">
        <v>17890</v>
      </c>
      <c r="I221" s="420"/>
      <c r="J221" s="432">
        <f t="shared" si="69"/>
        <v>17890</v>
      </c>
      <c r="K221" s="420"/>
      <c r="L221" s="425">
        <f t="shared" si="70"/>
        <v>17890</v>
      </c>
      <c r="M221" s="425"/>
      <c r="N221" s="375">
        <f t="shared" si="71"/>
        <v>17890</v>
      </c>
      <c r="O221" s="375"/>
      <c r="P221" s="375">
        <f t="shared" si="63"/>
        <v>17890</v>
      </c>
    </row>
    <row r="222" spans="1:16" ht="12.75" hidden="1">
      <c r="A222" s="421"/>
      <c r="B222" s="421"/>
      <c r="C222" s="421" t="s">
        <v>173</v>
      </c>
      <c r="D222" s="422" t="s">
        <v>174</v>
      </c>
      <c r="E222" s="431"/>
      <c r="F222" s="431"/>
      <c r="G222" s="420"/>
      <c r="H222" s="431"/>
      <c r="I222" s="420"/>
      <c r="J222" s="432"/>
      <c r="K222" s="420"/>
      <c r="L222" s="425"/>
      <c r="M222" s="425">
        <v>1000</v>
      </c>
      <c r="N222" s="375">
        <f t="shared" si="71"/>
        <v>1000</v>
      </c>
      <c r="O222" s="375"/>
      <c r="P222" s="375">
        <f t="shared" si="63"/>
        <v>1000</v>
      </c>
    </row>
    <row r="223" spans="1:16" ht="12.75" hidden="1">
      <c r="A223" s="421"/>
      <c r="B223" s="421"/>
      <c r="C223" s="421">
        <v>4210</v>
      </c>
      <c r="D223" s="422" t="s">
        <v>132</v>
      </c>
      <c r="E223" s="431">
        <v>274868</v>
      </c>
      <c r="F223" s="431">
        <v>70000</v>
      </c>
      <c r="G223" s="420"/>
      <c r="H223" s="431">
        <v>70000</v>
      </c>
      <c r="I223" s="420">
        <v>-15000</v>
      </c>
      <c r="J223" s="432">
        <f t="shared" si="69"/>
        <v>55000</v>
      </c>
      <c r="K223" s="420"/>
      <c r="L223" s="425">
        <f t="shared" si="70"/>
        <v>55000</v>
      </c>
      <c r="M223" s="425"/>
      <c r="N223" s="375">
        <f t="shared" si="71"/>
        <v>55000</v>
      </c>
      <c r="O223" s="375"/>
      <c r="P223" s="375">
        <f t="shared" si="63"/>
        <v>55000</v>
      </c>
    </row>
    <row r="224" spans="1:16" ht="12.75" hidden="1">
      <c r="A224" s="421"/>
      <c r="B224" s="421"/>
      <c r="C224" s="421">
        <v>4260</v>
      </c>
      <c r="D224" s="422" t="s">
        <v>154</v>
      </c>
      <c r="E224" s="431">
        <v>21900</v>
      </c>
      <c r="F224" s="431">
        <v>22500</v>
      </c>
      <c r="G224" s="420"/>
      <c r="H224" s="431">
        <v>22500</v>
      </c>
      <c r="I224" s="420"/>
      <c r="J224" s="432">
        <f t="shared" si="69"/>
        <v>22500</v>
      </c>
      <c r="K224" s="420"/>
      <c r="L224" s="425">
        <f t="shared" si="70"/>
        <v>22500</v>
      </c>
      <c r="M224" s="425"/>
      <c r="N224" s="375">
        <f t="shared" si="71"/>
        <v>22500</v>
      </c>
      <c r="O224" s="375"/>
      <c r="P224" s="375">
        <f t="shared" si="63"/>
        <v>22500</v>
      </c>
    </row>
    <row r="225" spans="1:16" ht="12.75" hidden="1">
      <c r="A225" s="421"/>
      <c r="B225" s="421"/>
      <c r="C225" s="421">
        <v>4270</v>
      </c>
      <c r="D225" s="422" t="s">
        <v>133</v>
      </c>
      <c r="E225" s="431">
        <v>127579</v>
      </c>
      <c r="F225" s="431">
        <v>3000</v>
      </c>
      <c r="G225" s="420"/>
      <c r="H225" s="431">
        <v>3000</v>
      </c>
      <c r="I225" s="420">
        <v>15000</v>
      </c>
      <c r="J225" s="432">
        <f t="shared" si="69"/>
        <v>18000</v>
      </c>
      <c r="K225" s="420"/>
      <c r="L225" s="425">
        <f t="shared" si="70"/>
        <v>18000</v>
      </c>
      <c r="M225" s="425"/>
      <c r="N225" s="375">
        <f t="shared" si="71"/>
        <v>18000</v>
      </c>
      <c r="O225" s="375"/>
      <c r="P225" s="375">
        <f t="shared" si="63"/>
        <v>18000</v>
      </c>
    </row>
    <row r="226" spans="1:16" ht="12.75" hidden="1">
      <c r="A226" s="421"/>
      <c r="B226" s="421"/>
      <c r="C226" s="421" t="s">
        <v>214</v>
      </c>
      <c r="D226" s="422" t="s">
        <v>177</v>
      </c>
      <c r="E226" s="431"/>
      <c r="F226" s="431"/>
      <c r="G226" s="420"/>
      <c r="H226" s="431"/>
      <c r="I226" s="420"/>
      <c r="J226" s="432"/>
      <c r="K226" s="420"/>
      <c r="L226" s="425"/>
      <c r="M226" s="425">
        <v>2000</v>
      </c>
      <c r="N226" s="375">
        <f t="shared" si="71"/>
        <v>2000</v>
      </c>
      <c r="O226" s="375"/>
      <c r="P226" s="375">
        <f t="shared" si="63"/>
        <v>2000</v>
      </c>
    </row>
    <row r="227" spans="1:16" ht="12.75" hidden="1">
      <c r="A227" s="421"/>
      <c r="B227" s="421"/>
      <c r="C227" s="421">
        <v>4300</v>
      </c>
      <c r="D227" s="422" t="s">
        <v>127</v>
      </c>
      <c r="E227" s="431">
        <v>104000</v>
      </c>
      <c r="F227" s="431">
        <v>107200</v>
      </c>
      <c r="G227" s="420"/>
      <c r="H227" s="431">
        <v>107200</v>
      </c>
      <c r="I227" s="420">
        <v>-2200</v>
      </c>
      <c r="J227" s="432">
        <f t="shared" si="69"/>
        <v>105000</v>
      </c>
      <c r="K227" s="420"/>
      <c r="L227" s="425">
        <f t="shared" si="70"/>
        <v>105000</v>
      </c>
      <c r="M227" s="425">
        <v>-20000</v>
      </c>
      <c r="N227" s="375">
        <f t="shared" si="71"/>
        <v>85000</v>
      </c>
      <c r="O227" s="375"/>
      <c r="P227" s="375">
        <f t="shared" si="63"/>
        <v>85000</v>
      </c>
    </row>
    <row r="228" spans="1:16" ht="12.75" hidden="1">
      <c r="A228" s="421"/>
      <c r="B228" s="421"/>
      <c r="C228" s="421" t="s">
        <v>311</v>
      </c>
      <c r="D228" s="422" t="s">
        <v>363</v>
      </c>
      <c r="E228" s="431"/>
      <c r="F228" s="431"/>
      <c r="G228" s="420"/>
      <c r="H228" s="431"/>
      <c r="I228" s="420">
        <v>2200</v>
      </c>
      <c r="J228" s="432">
        <f t="shared" si="69"/>
        <v>2200</v>
      </c>
      <c r="K228" s="420"/>
      <c r="L228" s="425">
        <f t="shared" si="70"/>
        <v>2200</v>
      </c>
      <c r="M228" s="425"/>
      <c r="N228" s="375">
        <f t="shared" si="71"/>
        <v>2200</v>
      </c>
      <c r="O228" s="375"/>
      <c r="P228" s="375">
        <f t="shared" si="63"/>
        <v>2200</v>
      </c>
    </row>
    <row r="229" spans="1:16" ht="12.75" hidden="1">
      <c r="A229" s="421"/>
      <c r="B229" s="421"/>
      <c r="C229" s="421">
        <v>4410</v>
      </c>
      <c r="D229" s="422" t="s">
        <v>149</v>
      </c>
      <c r="E229" s="431">
        <v>8500</v>
      </c>
      <c r="F229" s="431">
        <v>8800</v>
      </c>
      <c r="G229" s="420"/>
      <c r="H229" s="431">
        <v>8800</v>
      </c>
      <c r="I229" s="420"/>
      <c r="J229" s="432">
        <f t="shared" si="69"/>
        <v>8800</v>
      </c>
      <c r="K229" s="420"/>
      <c r="L229" s="425">
        <f t="shared" si="70"/>
        <v>8800</v>
      </c>
      <c r="M229" s="425"/>
      <c r="N229" s="375">
        <f t="shared" si="71"/>
        <v>8800</v>
      </c>
      <c r="O229" s="375"/>
      <c r="P229" s="375">
        <f t="shared" si="63"/>
        <v>8800</v>
      </c>
    </row>
    <row r="230" spans="1:16" ht="12.75" hidden="1">
      <c r="A230" s="421"/>
      <c r="B230" s="421"/>
      <c r="C230" s="421" t="s">
        <v>155</v>
      </c>
      <c r="D230" s="422" t="s">
        <v>156</v>
      </c>
      <c r="E230" s="431">
        <v>5500</v>
      </c>
      <c r="F230" s="431">
        <v>5500</v>
      </c>
      <c r="G230" s="420"/>
      <c r="H230" s="431">
        <v>5500</v>
      </c>
      <c r="I230" s="420"/>
      <c r="J230" s="432">
        <f t="shared" si="69"/>
        <v>5500</v>
      </c>
      <c r="K230" s="420"/>
      <c r="L230" s="425">
        <f t="shared" si="70"/>
        <v>5500</v>
      </c>
      <c r="M230" s="425"/>
      <c r="N230" s="375">
        <f t="shared" si="71"/>
        <v>5500</v>
      </c>
      <c r="O230" s="375"/>
      <c r="P230" s="375">
        <f t="shared" si="63"/>
        <v>5500</v>
      </c>
    </row>
    <row r="231" spans="1:16" ht="12.75" hidden="1">
      <c r="A231" s="421"/>
      <c r="B231" s="421"/>
      <c r="C231" s="421">
        <v>4430</v>
      </c>
      <c r="D231" s="422" t="s">
        <v>144</v>
      </c>
      <c r="E231" s="431">
        <v>13000</v>
      </c>
      <c r="F231" s="431">
        <v>13400</v>
      </c>
      <c r="G231" s="420"/>
      <c r="H231" s="431">
        <v>13400</v>
      </c>
      <c r="I231" s="420"/>
      <c r="J231" s="432">
        <f t="shared" si="69"/>
        <v>13400</v>
      </c>
      <c r="K231" s="420"/>
      <c r="L231" s="425">
        <f t="shared" si="70"/>
        <v>13400</v>
      </c>
      <c r="M231" s="425"/>
      <c r="N231" s="375">
        <f t="shared" si="71"/>
        <v>13400</v>
      </c>
      <c r="O231" s="375"/>
      <c r="P231" s="375">
        <f t="shared" si="63"/>
        <v>13400</v>
      </c>
    </row>
    <row r="232" spans="1:16" ht="24" hidden="1">
      <c r="A232" s="421"/>
      <c r="B232" s="421"/>
      <c r="C232" s="421">
        <v>4440</v>
      </c>
      <c r="D232" s="422" t="s">
        <v>150</v>
      </c>
      <c r="E232" s="431">
        <v>13300</v>
      </c>
      <c r="F232" s="431">
        <v>14040</v>
      </c>
      <c r="G232" s="420"/>
      <c r="H232" s="431">
        <v>14040</v>
      </c>
      <c r="I232" s="420"/>
      <c r="J232" s="432">
        <f t="shared" si="69"/>
        <v>14040</v>
      </c>
      <c r="K232" s="420"/>
      <c r="L232" s="425">
        <f t="shared" si="70"/>
        <v>14040</v>
      </c>
      <c r="M232" s="425"/>
      <c r="N232" s="375">
        <f t="shared" si="71"/>
        <v>14040</v>
      </c>
      <c r="O232" s="375"/>
      <c r="P232" s="375">
        <f t="shared" si="63"/>
        <v>14040</v>
      </c>
    </row>
    <row r="233" spans="1:16" ht="24" hidden="1">
      <c r="A233" s="421"/>
      <c r="B233" s="421"/>
      <c r="C233" s="434" t="s">
        <v>157</v>
      </c>
      <c r="D233" s="422" t="s">
        <v>158</v>
      </c>
      <c r="E233" s="435">
        <v>20000</v>
      </c>
      <c r="F233" s="435">
        <v>50000</v>
      </c>
      <c r="G233" s="420"/>
      <c r="H233" s="435">
        <v>50000</v>
      </c>
      <c r="I233" s="420"/>
      <c r="J233" s="432">
        <f t="shared" si="69"/>
        <v>50000</v>
      </c>
      <c r="K233" s="420"/>
      <c r="L233" s="425">
        <f t="shared" si="70"/>
        <v>50000</v>
      </c>
      <c r="M233" s="425"/>
      <c r="N233" s="375">
        <f t="shared" si="71"/>
        <v>50000</v>
      </c>
      <c r="O233" s="375"/>
      <c r="P233" s="375">
        <f t="shared" si="63"/>
        <v>50000</v>
      </c>
    </row>
    <row r="234" spans="1:16" ht="12.75" hidden="1">
      <c r="A234" s="421"/>
      <c r="B234" s="421" t="s">
        <v>365</v>
      </c>
      <c r="C234" s="405"/>
      <c r="D234" s="421" t="s">
        <v>366</v>
      </c>
      <c r="E234" s="431"/>
      <c r="F234" s="431"/>
      <c r="G234" s="420"/>
      <c r="H234" s="431"/>
      <c r="I234" s="420"/>
      <c r="J234" s="432"/>
      <c r="K234" s="420"/>
      <c r="L234" s="425"/>
      <c r="M234" s="425">
        <f>SUM(M235:M236)</f>
        <v>20000</v>
      </c>
      <c r="N234" s="375">
        <f>SUM(N235:N236)</f>
        <v>20000</v>
      </c>
      <c r="O234" s="375"/>
      <c r="P234" s="375">
        <f t="shared" si="63"/>
        <v>20000</v>
      </c>
    </row>
    <row r="235" spans="1:16" ht="12.75" hidden="1">
      <c r="A235" s="421"/>
      <c r="B235" s="421"/>
      <c r="C235" s="421" t="s">
        <v>191</v>
      </c>
      <c r="D235" s="422" t="s">
        <v>132</v>
      </c>
      <c r="E235" s="431"/>
      <c r="F235" s="431"/>
      <c r="G235" s="420"/>
      <c r="H235" s="431"/>
      <c r="I235" s="420"/>
      <c r="J235" s="432"/>
      <c r="K235" s="420"/>
      <c r="L235" s="425"/>
      <c r="M235" s="425">
        <v>2000</v>
      </c>
      <c r="N235" s="375">
        <f>M235</f>
        <v>2000</v>
      </c>
      <c r="O235" s="375"/>
      <c r="P235" s="375">
        <f t="shared" si="63"/>
        <v>2000</v>
      </c>
    </row>
    <row r="236" spans="1:16" ht="12.75" hidden="1">
      <c r="A236" s="421"/>
      <c r="B236" s="421"/>
      <c r="C236" s="421" t="s">
        <v>140</v>
      </c>
      <c r="D236" s="422" t="s">
        <v>127</v>
      </c>
      <c r="E236" s="431"/>
      <c r="F236" s="431"/>
      <c r="G236" s="420"/>
      <c r="H236" s="431"/>
      <c r="I236" s="420"/>
      <c r="J236" s="432"/>
      <c r="K236" s="420"/>
      <c r="L236" s="425"/>
      <c r="M236" s="425">
        <v>18000</v>
      </c>
      <c r="N236" s="375">
        <f>M236</f>
        <v>18000</v>
      </c>
      <c r="O236" s="375"/>
      <c r="P236" s="375">
        <f t="shared" si="63"/>
        <v>18000</v>
      </c>
    </row>
    <row r="237" spans="1:16" ht="36" hidden="1">
      <c r="A237" s="407">
        <v>751</v>
      </c>
      <c r="B237" s="407"/>
      <c r="C237" s="407"/>
      <c r="D237" s="408" t="s">
        <v>43</v>
      </c>
      <c r="E237" s="430" t="e">
        <f>SUM(E238+#REF!)</f>
        <v>#REF!</v>
      </c>
      <c r="F237" s="430" t="e">
        <f>SUM(F238+#REF!)</f>
        <v>#REF!</v>
      </c>
      <c r="G237" s="420"/>
      <c r="H237" s="430">
        <f aca="true" t="shared" si="72" ref="H237:N237">H238</f>
        <v>744</v>
      </c>
      <c r="I237" s="430">
        <f t="shared" si="72"/>
        <v>0</v>
      </c>
      <c r="J237" s="430">
        <f t="shared" si="72"/>
        <v>744</v>
      </c>
      <c r="K237" s="430">
        <f t="shared" si="72"/>
        <v>0</v>
      </c>
      <c r="L237" s="409">
        <f t="shared" si="72"/>
        <v>744</v>
      </c>
      <c r="M237" s="409">
        <f t="shared" si="72"/>
        <v>0</v>
      </c>
      <c r="N237" s="366">
        <f t="shared" si="72"/>
        <v>744</v>
      </c>
      <c r="O237" s="375"/>
      <c r="P237" s="375">
        <f t="shared" si="63"/>
        <v>744</v>
      </c>
    </row>
    <row r="238" spans="1:16" ht="24" hidden="1">
      <c r="A238" s="421"/>
      <c r="B238" s="421">
        <v>75101</v>
      </c>
      <c r="C238" s="421"/>
      <c r="D238" s="422" t="s">
        <v>159</v>
      </c>
      <c r="E238" s="431">
        <f>SUM(E239:E240)</f>
        <v>707</v>
      </c>
      <c r="F238" s="431">
        <f>SUM(F239:F240)</f>
        <v>744</v>
      </c>
      <c r="G238" s="420"/>
      <c r="H238" s="431">
        <f aca="true" t="shared" si="73" ref="H238:N238">SUM(H239:H240)</f>
        <v>744</v>
      </c>
      <c r="I238" s="431">
        <f t="shared" si="73"/>
        <v>0</v>
      </c>
      <c r="J238" s="431">
        <f t="shared" si="73"/>
        <v>744</v>
      </c>
      <c r="K238" s="431">
        <f t="shared" si="73"/>
        <v>0</v>
      </c>
      <c r="L238" s="423">
        <f t="shared" si="73"/>
        <v>744</v>
      </c>
      <c r="M238" s="423">
        <f t="shared" si="73"/>
        <v>0</v>
      </c>
      <c r="N238" s="367">
        <f t="shared" si="73"/>
        <v>744</v>
      </c>
      <c r="O238" s="375"/>
      <c r="P238" s="375">
        <f t="shared" si="63"/>
        <v>744</v>
      </c>
    </row>
    <row r="239" spans="1:16" ht="12.75" hidden="1">
      <c r="A239" s="421"/>
      <c r="B239" s="421"/>
      <c r="C239" s="421">
        <v>4210</v>
      </c>
      <c r="D239" s="422" t="s">
        <v>132</v>
      </c>
      <c r="E239" s="431">
        <v>100</v>
      </c>
      <c r="F239" s="431">
        <v>100</v>
      </c>
      <c r="G239" s="420"/>
      <c r="H239" s="431">
        <v>100</v>
      </c>
      <c r="I239" s="420"/>
      <c r="J239" s="432">
        <f>H239+I239</f>
        <v>100</v>
      </c>
      <c r="K239" s="420"/>
      <c r="L239" s="425">
        <f>J239+K239</f>
        <v>100</v>
      </c>
      <c r="M239" s="425"/>
      <c r="N239" s="375">
        <f>L239+M238</f>
        <v>100</v>
      </c>
      <c r="O239" s="375"/>
      <c r="P239" s="375">
        <f t="shared" si="63"/>
        <v>100</v>
      </c>
    </row>
    <row r="240" spans="1:16" ht="12.75" hidden="1">
      <c r="A240" s="421"/>
      <c r="B240" s="421"/>
      <c r="C240" s="421">
        <v>4300</v>
      </c>
      <c r="D240" s="422" t="s">
        <v>127</v>
      </c>
      <c r="E240" s="431">
        <v>607</v>
      </c>
      <c r="F240" s="431">
        <v>644</v>
      </c>
      <c r="G240" s="420"/>
      <c r="H240" s="431">
        <v>644</v>
      </c>
      <c r="I240" s="420"/>
      <c r="J240" s="432">
        <f>H240+I240</f>
        <v>644</v>
      </c>
      <c r="K240" s="420"/>
      <c r="L240" s="425">
        <f>J240+K240</f>
        <v>644</v>
      </c>
      <c r="M240" s="425"/>
      <c r="N240" s="375">
        <f>L240+M239</f>
        <v>644</v>
      </c>
      <c r="O240" s="375"/>
      <c r="P240" s="375">
        <f t="shared" si="63"/>
        <v>644</v>
      </c>
    </row>
    <row r="241" spans="1:16" ht="24">
      <c r="A241" s="407">
        <v>754</v>
      </c>
      <c r="B241" s="407"/>
      <c r="C241" s="407"/>
      <c r="D241" s="408" t="s">
        <v>161</v>
      </c>
      <c r="E241" s="430">
        <f>SUM(E242+E252)</f>
        <v>80530</v>
      </c>
      <c r="F241" s="430">
        <f>SUM(F242+F252)</f>
        <v>73900</v>
      </c>
      <c r="G241" s="420"/>
      <c r="H241" s="430">
        <f aca="true" t="shared" si="74" ref="H241:N241">SUM(H242+H252)</f>
        <v>93900</v>
      </c>
      <c r="I241" s="430">
        <f t="shared" si="74"/>
        <v>0</v>
      </c>
      <c r="J241" s="430">
        <f t="shared" si="74"/>
        <v>93900</v>
      </c>
      <c r="K241" s="430">
        <f t="shared" si="74"/>
        <v>13400</v>
      </c>
      <c r="L241" s="409">
        <f t="shared" si="74"/>
        <v>107300</v>
      </c>
      <c r="M241" s="409">
        <f t="shared" si="74"/>
        <v>3500</v>
      </c>
      <c r="N241" s="366">
        <f t="shared" si="74"/>
        <v>110200</v>
      </c>
      <c r="O241" s="375">
        <f>O242+O252</f>
        <v>0</v>
      </c>
      <c r="P241" s="427">
        <f>P242+P252</f>
        <v>110200</v>
      </c>
    </row>
    <row r="242" spans="1:16" ht="12.75">
      <c r="A242" s="421"/>
      <c r="B242" s="421">
        <v>75412</v>
      </c>
      <c r="C242" s="421"/>
      <c r="D242" s="422" t="s">
        <v>162</v>
      </c>
      <c r="E242" s="431">
        <f>SUM(E243:E250)</f>
        <v>78030</v>
      </c>
      <c r="F242" s="431">
        <f>SUM(F243:F251)</f>
        <v>73500</v>
      </c>
      <c r="G242" s="420"/>
      <c r="H242" s="431">
        <f aca="true" t="shared" si="75" ref="H242:N242">SUM(H243:H251)</f>
        <v>93500</v>
      </c>
      <c r="I242" s="431">
        <f t="shared" si="75"/>
        <v>0</v>
      </c>
      <c r="J242" s="431">
        <f t="shared" si="75"/>
        <v>93500</v>
      </c>
      <c r="K242" s="431">
        <f t="shared" si="75"/>
        <v>13400</v>
      </c>
      <c r="L242" s="423">
        <f t="shared" si="75"/>
        <v>106900</v>
      </c>
      <c r="M242" s="423">
        <f t="shared" si="75"/>
        <v>3500</v>
      </c>
      <c r="N242" s="367">
        <f t="shared" si="75"/>
        <v>109800</v>
      </c>
      <c r="O242" s="375">
        <f>SUM(O243:O251)</f>
        <v>0</v>
      </c>
      <c r="P242" s="375">
        <f>SUM(P243:P251)</f>
        <v>109800</v>
      </c>
    </row>
    <row r="243" spans="1:16" ht="12.75" hidden="1">
      <c r="A243" s="421"/>
      <c r="B243" s="421"/>
      <c r="C243" s="421">
        <v>3030</v>
      </c>
      <c r="D243" s="422" t="s">
        <v>152</v>
      </c>
      <c r="E243" s="431">
        <v>10300</v>
      </c>
      <c r="F243" s="431">
        <v>10600</v>
      </c>
      <c r="G243" s="420"/>
      <c r="H243" s="431">
        <v>10600</v>
      </c>
      <c r="I243" s="420"/>
      <c r="J243" s="432">
        <f>H243+I243</f>
        <v>10600</v>
      </c>
      <c r="K243" s="420"/>
      <c r="L243" s="425">
        <f>J243+K243</f>
        <v>10600</v>
      </c>
      <c r="M243" s="425"/>
      <c r="N243" s="375">
        <f>L243+M243</f>
        <v>10600</v>
      </c>
      <c r="O243" s="375"/>
      <c r="P243" s="375">
        <f>N243+O243</f>
        <v>10600</v>
      </c>
    </row>
    <row r="244" spans="1:16" ht="15" customHeight="1">
      <c r="A244" s="421"/>
      <c r="B244" s="421"/>
      <c r="C244" s="421">
        <v>4110</v>
      </c>
      <c r="D244" s="422" t="s">
        <v>142</v>
      </c>
      <c r="E244" s="431">
        <v>210</v>
      </c>
      <c r="F244" s="431">
        <v>220</v>
      </c>
      <c r="G244" s="420"/>
      <c r="H244" s="431">
        <v>220</v>
      </c>
      <c r="I244" s="420"/>
      <c r="J244" s="432">
        <f aca="true" t="shared" si="76" ref="J244:J251">H244+I244</f>
        <v>220</v>
      </c>
      <c r="K244" s="420"/>
      <c r="L244" s="425">
        <f aca="true" t="shared" si="77" ref="L244:L251">J244+K244</f>
        <v>220</v>
      </c>
      <c r="M244" s="425"/>
      <c r="N244" s="375">
        <f aca="true" t="shared" si="78" ref="N244:N251">L244+M244</f>
        <v>220</v>
      </c>
      <c r="O244" s="375">
        <v>-220</v>
      </c>
      <c r="P244" s="375">
        <f aca="true" t="shared" si="79" ref="P244:P265">N244+O244</f>
        <v>0</v>
      </c>
    </row>
    <row r="245" spans="1:16" ht="12.75" hidden="1">
      <c r="A245" s="421"/>
      <c r="B245" s="421"/>
      <c r="C245" s="421" t="s">
        <v>173</v>
      </c>
      <c r="D245" s="422" t="s">
        <v>174</v>
      </c>
      <c r="E245" s="431"/>
      <c r="F245" s="431"/>
      <c r="G245" s="420"/>
      <c r="H245" s="431"/>
      <c r="I245" s="420"/>
      <c r="J245" s="432"/>
      <c r="K245" s="420"/>
      <c r="L245" s="425"/>
      <c r="M245" s="425">
        <v>14400</v>
      </c>
      <c r="N245" s="375">
        <f t="shared" si="78"/>
        <v>14400</v>
      </c>
      <c r="O245" s="375"/>
      <c r="P245" s="375">
        <f t="shared" si="79"/>
        <v>14400</v>
      </c>
    </row>
    <row r="246" spans="1:16" ht="12.75" hidden="1">
      <c r="A246" s="421"/>
      <c r="B246" s="421"/>
      <c r="C246" s="421">
        <v>4210</v>
      </c>
      <c r="D246" s="422" t="s">
        <v>132</v>
      </c>
      <c r="E246" s="431">
        <v>29170</v>
      </c>
      <c r="F246" s="431">
        <v>23130</v>
      </c>
      <c r="G246" s="420"/>
      <c r="H246" s="431">
        <v>23130</v>
      </c>
      <c r="I246" s="420"/>
      <c r="J246" s="432">
        <f t="shared" si="76"/>
        <v>23130</v>
      </c>
      <c r="K246" s="420">
        <v>10000</v>
      </c>
      <c r="L246" s="425">
        <f t="shared" si="77"/>
        <v>33130</v>
      </c>
      <c r="M246" s="425">
        <v>3000</v>
      </c>
      <c r="N246" s="375">
        <f t="shared" si="78"/>
        <v>36130</v>
      </c>
      <c r="O246" s="375"/>
      <c r="P246" s="375">
        <f t="shared" si="79"/>
        <v>36130</v>
      </c>
    </row>
    <row r="247" spans="1:16" ht="12.75" hidden="1">
      <c r="A247" s="421"/>
      <c r="B247" s="421"/>
      <c r="C247" s="421">
        <v>4260</v>
      </c>
      <c r="D247" s="422" t="s">
        <v>154</v>
      </c>
      <c r="E247" s="431">
        <v>14180</v>
      </c>
      <c r="F247" s="431">
        <v>14600</v>
      </c>
      <c r="G247" s="420"/>
      <c r="H247" s="431">
        <v>14600</v>
      </c>
      <c r="I247" s="420"/>
      <c r="J247" s="432">
        <f t="shared" si="76"/>
        <v>14600</v>
      </c>
      <c r="K247" s="420"/>
      <c r="L247" s="425">
        <f t="shared" si="77"/>
        <v>14600</v>
      </c>
      <c r="M247" s="425">
        <v>-3000</v>
      </c>
      <c r="N247" s="375">
        <v>11000</v>
      </c>
      <c r="O247" s="375"/>
      <c r="P247" s="375">
        <f t="shared" si="79"/>
        <v>11000</v>
      </c>
    </row>
    <row r="248" spans="1:16" ht="12.75" hidden="1">
      <c r="A248" s="421"/>
      <c r="B248" s="421"/>
      <c r="C248" s="421" t="s">
        <v>198</v>
      </c>
      <c r="D248" s="422" t="s">
        <v>133</v>
      </c>
      <c r="E248" s="431"/>
      <c r="F248" s="431"/>
      <c r="G248" s="420"/>
      <c r="H248" s="431"/>
      <c r="I248" s="420"/>
      <c r="J248" s="432"/>
      <c r="K248" s="420"/>
      <c r="L248" s="425"/>
      <c r="M248" s="425">
        <v>3500</v>
      </c>
      <c r="N248" s="375">
        <f t="shared" si="78"/>
        <v>3500</v>
      </c>
      <c r="O248" s="375"/>
      <c r="P248" s="375">
        <f t="shared" si="79"/>
        <v>3500</v>
      </c>
    </row>
    <row r="249" spans="1:16" ht="12.75">
      <c r="A249" s="421"/>
      <c r="B249" s="421"/>
      <c r="C249" s="421">
        <v>4300</v>
      </c>
      <c r="D249" s="422" t="s">
        <v>127</v>
      </c>
      <c r="E249" s="431">
        <v>16320</v>
      </c>
      <c r="F249" s="432">
        <v>16860</v>
      </c>
      <c r="G249" s="420"/>
      <c r="H249" s="432">
        <v>16860</v>
      </c>
      <c r="I249" s="420"/>
      <c r="J249" s="432">
        <f t="shared" si="76"/>
        <v>16860</v>
      </c>
      <c r="K249" s="420">
        <v>3400</v>
      </c>
      <c r="L249" s="425">
        <f t="shared" si="77"/>
        <v>20260</v>
      </c>
      <c r="M249" s="425">
        <v>-14400</v>
      </c>
      <c r="N249" s="375">
        <f t="shared" si="78"/>
        <v>5860</v>
      </c>
      <c r="O249" s="375">
        <v>1220</v>
      </c>
      <c r="P249" s="375">
        <f t="shared" si="79"/>
        <v>7080</v>
      </c>
    </row>
    <row r="250" spans="1:16" ht="12.75" hidden="1">
      <c r="A250" s="421"/>
      <c r="B250" s="421"/>
      <c r="C250" s="421">
        <v>4430</v>
      </c>
      <c r="D250" s="422" t="s">
        <v>144</v>
      </c>
      <c r="E250" s="431">
        <v>7850</v>
      </c>
      <c r="F250" s="431">
        <v>8090</v>
      </c>
      <c r="G250" s="420"/>
      <c r="H250" s="431">
        <v>8090</v>
      </c>
      <c r="I250" s="420"/>
      <c r="J250" s="432">
        <f t="shared" si="76"/>
        <v>8090</v>
      </c>
      <c r="K250" s="420"/>
      <c r="L250" s="425">
        <f t="shared" si="77"/>
        <v>8090</v>
      </c>
      <c r="M250" s="425"/>
      <c r="N250" s="375">
        <f t="shared" si="78"/>
        <v>8090</v>
      </c>
      <c r="O250" s="375"/>
      <c r="P250" s="375">
        <f t="shared" si="79"/>
        <v>8090</v>
      </c>
    </row>
    <row r="251" spans="1:16" ht="24">
      <c r="A251" s="421"/>
      <c r="B251" s="421"/>
      <c r="C251" s="421" t="s">
        <v>157</v>
      </c>
      <c r="D251" s="422" t="s">
        <v>158</v>
      </c>
      <c r="E251" s="431"/>
      <c r="F251" s="431">
        <v>0</v>
      </c>
      <c r="G251" s="420">
        <v>20000</v>
      </c>
      <c r="H251" s="431">
        <f>SUM(F251+G251)</f>
        <v>20000</v>
      </c>
      <c r="I251" s="420"/>
      <c r="J251" s="432">
        <f t="shared" si="76"/>
        <v>20000</v>
      </c>
      <c r="K251" s="420"/>
      <c r="L251" s="425">
        <f t="shared" si="77"/>
        <v>20000</v>
      </c>
      <c r="M251" s="425"/>
      <c r="N251" s="375">
        <f t="shared" si="78"/>
        <v>20000</v>
      </c>
      <c r="O251" s="375">
        <v>-1000</v>
      </c>
      <c r="P251" s="375">
        <f t="shared" si="79"/>
        <v>19000</v>
      </c>
    </row>
    <row r="252" spans="1:16" ht="12.75" hidden="1">
      <c r="A252" s="421"/>
      <c r="B252" s="421">
        <v>75414</v>
      </c>
      <c r="C252" s="421"/>
      <c r="D252" s="422" t="s">
        <v>47</v>
      </c>
      <c r="E252" s="431">
        <v>2500</v>
      </c>
      <c r="F252" s="431">
        <f>SUM(F253)</f>
        <v>400</v>
      </c>
      <c r="G252" s="420"/>
      <c r="H252" s="431">
        <f aca="true" t="shared" si="80" ref="H252:N252">SUM(H253)</f>
        <v>400</v>
      </c>
      <c r="I252" s="431">
        <f t="shared" si="80"/>
        <v>0</v>
      </c>
      <c r="J252" s="431">
        <f t="shared" si="80"/>
        <v>400</v>
      </c>
      <c r="K252" s="431">
        <f t="shared" si="80"/>
        <v>0</v>
      </c>
      <c r="L252" s="423">
        <f t="shared" si="80"/>
        <v>400</v>
      </c>
      <c r="M252" s="423">
        <f t="shared" si="80"/>
        <v>0</v>
      </c>
      <c r="N252" s="367">
        <f t="shared" si="80"/>
        <v>400</v>
      </c>
      <c r="O252" s="375"/>
      <c r="P252" s="375">
        <f t="shared" si="79"/>
        <v>400</v>
      </c>
    </row>
    <row r="253" spans="1:16" ht="12.75" hidden="1">
      <c r="A253" s="421"/>
      <c r="B253" s="421"/>
      <c r="C253" s="421">
        <v>4210</v>
      </c>
      <c r="D253" s="422" t="s">
        <v>132</v>
      </c>
      <c r="E253" s="431">
        <v>2500</v>
      </c>
      <c r="F253" s="431">
        <v>400</v>
      </c>
      <c r="G253" s="420"/>
      <c r="H253" s="431">
        <v>400</v>
      </c>
      <c r="I253" s="420"/>
      <c r="J253" s="432">
        <f>H253+I253</f>
        <v>400</v>
      </c>
      <c r="K253" s="420"/>
      <c r="L253" s="425">
        <f>J253+K253</f>
        <v>400</v>
      </c>
      <c r="M253" s="425"/>
      <c r="N253" s="375">
        <f>L253+M253</f>
        <v>400</v>
      </c>
      <c r="O253" s="375"/>
      <c r="P253" s="375">
        <f t="shared" si="79"/>
        <v>400</v>
      </c>
    </row>
    <row r="254" spans="1:16" ht="48" hidden="1">
      <c r="A254" s="407" t="s">
        <v>163</v>
      </c>
      <c r="B254" s="407"/>
      <c r="C254" s="407"/>
      <c r="D254" s="408" t="s">
        <v>49</v>
      </c>
      <c r="E254" s="430">
        <f>SUM(E255)</f>
        <v>36940</v>
      </c>
      <c r="F254" s="430">
        <f>SUM(F255)</f>
        <v>38550</v>
      </c>
      <c r="G254" s="420"/>
      <c r="H254" s="430">
        <f aca="true" t="shared" si="81" ref="H254:N254">SUM(H255)</f>
        <v>38550</v>
      </c>
      <c r="I254" s="430">
        <f t="shared" si="81"/>
        <v>0</v>
      </c>
      <c r="J254" s="430">
        <f t="shared" si="81"/>
        <v>38550</v>
      </c>
      <c r="K254" s="430">
        <f t="shared" si="81"/>
        <v>0</v>
      </c>
      <c r="L254" s="409">
        <f t="shared" si="81"/>
        <v>38550</v>
      </c>
      <c r="M254" s="409">
        <f t="shared" si="81"/>
        <v>-600</v>
      </c>
      <c r="N254" s="366">
        <f t="shared" si="81"/>
        <v>37950</v>
      </c>
      <c r="O254" s="375"/>
      <c r="P254" s="404">
        <f>P255</f>
        <v>38550</v>
      </c>
    </row>
    <row r="255" spans="1:16" ht="24" hidden="1">
      <c r="A255" s="421"/>
      <c r="B255" s="421" t="s">
        <v>164</v>
      </c>
      <c r="C255" s="421"/>
      <c r="D255" s="422" t="s">
        <v>165</v>
      </c>
      <c r="E255" s="431">
        <f>SUM(E256:E258)</f>
        <v>36940</v>
      </c>
      <c r="F255" s="431">
        <f>SUM(F256:F258)</f>
        <v>38550</v>
      </c>
      <c r="G255" s="420"/>
      <c r="H255" s="431">
        <f aca="true" t="shared" si="82" ref="H255:N255">SUM(H256:H258)</f>
        <v>38550</v>
      </c>
      <c r="I255" s="431">
        <f t="shared" si="82"/>
        <v>0</v>
      </c>
      <c r="J255" s="431">
        <f t="shared" si="82"/>
        <v>38550</v>
      </c>
      <c r="K255" s="431">
        <f t="shared" si="82"/>
        <v>0</v>
      </c>
      <c r="L255" s="423">
        <f t="shared" si="82"/>
        <v>38550</v>
      </c>
      <c r="M255" s="423">
        <f t="shared" si="82"/>
        <v>-600</v>
      </c>
      <c r="N255" s="367">
        <f t="shared" si="82"/>
        <v>37950</v>
      </c>
      <c r="O255" s="375"/>
      <c r="P255" s="375">
        <f>SUM(P256:P259)</f>
        <v>38550</v>
      </c>
    </row>
    <row r="256" spans="1:16" ht="12.75" hidden="1">
      <c r="A256" s="421"/>
      <c r="B256" s="421"/>
      <c r="C256" s="421">
        <v>4100</v>
      </c>
      <c r="D256" s="422" t="s">
        <v>166</v>
      </c>
      <c r="E256" s="431">
        <v>13400</v>
      </c>
      <c r="F256" s="431">
        <v>14300</v>
      </c>
      <c r="G256" s="420"/>
      <c r="H256" s="431">
        <v>14300</v>
      </c>
      <c r="I256" s="420"/>
      <c r="J256" s="432">
        <f>H256+I256</f>
        <v>14300</v>
      </c>
      <c r="K256" s="420"/>
      <c r="L256" s="425">
        <f>J256+K256</f>
        <v>14300</v>
      </c>
      <c r="M256" s="425"/>
      <c r="N256" s="375">
        <f>L256+M256</f>
        <v>14300</v>
      </c>
      <c r="O256" s="375"/>
      <c r="P256" s="375">
        <f t="shared" si="79"/>
        <v>14300</v>
      </c>
    </row>
    <row r="257" spans="1:16" ht="12.75" hidden="1">
      <c r="A257" s="421"/>
      <c r="B257" s="421"/>
      <c r="C257" s="421">
        <v>4210</v>
      </c>
      <c r="D257" s="422" t="s">
        <v>132</v>
      </c>
      <c r="E257" s="431">
        <v>510</v>
      </c>
      <c r="F257" s="431">
        <v>530</v>
      </c>
      <c r="G257" s="420"/>
      <c r="H257" s="431">
        <v>530</v>
      </c>
      <c r="I257" s="420"/>
      <c r="J257" s="432">
        <f>H257+I257</f>
        <v>530</v>
      </c>
      <c r="K257" s="420"/>
      <c r="L257" s="425">
        <f>J257+K257</f>
        <v>530</v>
      </c>
      <c r="M257" s="425"/>
      <c r="N257" s="375">
        <f>L257+M257</f>
        <v>530</v>
      </c>
      <c r="O257" s="375"/>
      <c r="P257" s="375">
        <f t="shared" si="79"/>
        <v>530</v>
      </c>
    </row>
    <row r="258" spans="1:16" ht="12.75" hidden="1">
      <c r="A258" s="421"/>
      <c r="B258" s="421"/>
      <c r="C258" s="421">
        <v>4300</v>
      </c>
      <c r="D258" s="422" t="s">
        <v>127</v>
      </c>
      <c r="E258" s="431">
        <v>23030</v>
      </c>
      <c r="F258" s="431">
        <v>23720</v>
      </c>
      <c r="G258" s="420"/>
      <c r="H258" s="431">
        <v>23720</v>
      </c>
      <c r="I258" s="420"/>
      <c r="J258" s="432">
        <f>H258+I258</f>
        <v>23720</v>
      </c>
      <c r="K258" s="420"/>
      <c r="L258" s="425">
        <f>J258+K258</f>
        <v>23720</v>
      </c>
      <c r="M258" s="425">
        <v>-600</v>
      </c>
      <c r="N258" s="375">
        <f>L258+M258</f>
        <v>23120</v>
      </c>
      <c r="O258" s="375"/>
      <c r="P258" s="375">
        <f t="shared" si="79"/>
        <v>23120</v>
      </c>
    </row>
    <row r="259" spans="1:16" ht="12.75" hidden="1">
      <c r="A259" s="421"/>
      <c r="B259" s="421"/>
      <c r="C259" s="421" t="s">
        <v>357</v>
      </c>
      <c r="D259" s="422" t="s">
        <v>144</v>
      </c>
      <c r="E259" s="431"/>
      <c r="F259" s="431"/>
      <c r="G259" s="420"/>
      <c r="H259" s="431"/>
      <c r="I259" s="420"/>
      <c r="J259" s="432"/>
      <c r="K259" s="420"/>
      <c r="L259" s="425"/>
      <c r="M259" s="425">
        <v>600</v>
      </c>
      <c r="N259" s="375">
        <f>L259+M259</f>
        <v>600</v>
      </c>
      <c r="O259" s="375"/>
      <c r="P259" s="375">
        <f t="shared" si="79"/>
        <v>600</v>
      </c>
    </row>
    <row r="260" spans="1:16" ht="12.75" hidden="1">
      <c r="A260" s="407">
        <v>757</v>
      </c>
      <c r="B260" s="407"/>
      <c r="C260" s="407"/>
      <c r="D260" s="408" t="s">
        <v>167</v>
      </c>
      <c r="E260" s="430">
        <f>SUM(E261)</f>
        <v>75000</v>
      </c>
      <c r="F260" s="430">
        <f>SUM(F261)</f>
        <v>160000</v>
      </c>
      <c r="G260" s="420"/>
      <c r="H260" s="430">
        <f aca="true" t="shared" si="83" ref="H260:N261">SUM(H261)</f>
        <v>160000</v>
      </c>
      <c r="I260" s="430">
        <f t="shared" si="83"/>
        <v>0</v>
      </c>
      <c r="J260" s="430">
        <f t="shared" si="83"/>
        <v>160000</v>
      </c>
      <c r="K260" s="430">
        <f t="shared" si="83"/>
        <v>0</v>
      </c>
      <c r="L260" s="409">
        <f t="shared" si="83"/>
        <v>160000</v>
      </c>
      <c r="M260" s="409">
        <f t="shared" si="83"/>
        <v>0</v>
      </c>
      <c r="N260" s="366">
        <f t="shared" si="83"/>
        <v>160000</v>
      </c>
      <c r="O260" s="375"/>
      <c r="P260" s="375">
        <f t="shared" si="79"/>
        <v>160000</v>
      </c>
    </row>
    <row r="261" spans="1:16" ht="36" hidden="1">
      <c r="A261" s="421"/>
      <c r="B261" s="421">
        <v>75702</v>
      </c>
      <c r="C261" s="421"/>
      <c r="D261" s="422" t="s">
        <v>168</v>
      </c>
      <c r="E261" s="431">
        <f>SUM(E262)</f>
        <v>75000</v>
      </c>
      <c r="F261" s="431">
        <f>SUM(F262)</f>
        <v>160000</v>
      </c>
      <c r="G261" s="420"/>
      <c r="H261" s="431">
        <f t="shared" si="83"/>
        <v>160000</v>
      </c>
      <c r="I261" s="431">
        <f t="shared" si="83"/>
        <v>0</v>
      </c>
      <c r="J261" s="431">
        <f t="shared" si="83"/>
        <v>160000</v>
      </c>
      <c r="K261" s="431">
        <f t="shared" si="83"/>
        <v>0</v>
      </c>
      <c r="L261" s="423">
        <f t="shared" si="83"/>
        <v>160000</v>
      </c>
      <c r="M261" s="423">
        <f t="shared" si="83"/>
        <v>0</v>
      </c>
      <c r="N261" s="367">
        <f t="shared" si="83"/>
        <v>160000</v>
      </c>
      <c r="O261" s="375"/>
      <c r="P261" s="375">
        <f t="shared" si="79"/>
        <v>160000</v>
      </c>
    </row>
    <row r="262" spans="1:16" ht="36" hidden="1">
      <c r="A262" s="421"/>
      <c r="B262" s="421"/>
      <c r="C262" s="421" t="s">
        <v>169</v>
      </c>
      <c r="D262" s="422" t="s">
        <v>170</v>
      </c>
      <c r="E262" s="431">
        <v>75000</v>
      </c>
      <c r="F262" s="431">
        <v>160000</v>
      </c>
      <c r="G262" s="420"/>
      <c r="H262" s="431">
        <v>160000</v>
      </c>
      <c r="I262" s="420"/>
      <c r="J262" s="432">
        <f>H262+I262</f>
        <v>160000</v>
      </c>
      <c r="K262" s="420"/>
      <c r="L262" s="425">
        <f>J262+K262</f>
        <v>160000</v>
      </c>
      <c r="M262" s="425"/>
      <c r="N262" s="375">
        <f>L262+M262</f>
        <v>160000</v>
      </c>
      <c r="O262" s="375"/>
      <c r="P262" s="375">
        <f t="shared" si="79"/>
        <v>160000</v>
      </c>
    </row>
    <row r="263" spans="1:16" ht="12.75" hidden="1">
      <c r="A263" s="407">
        <v>758</v>
      </c>
      <c r="B263" s="407"/>
      <c r="C263" s="407"/>
      <c r="D263" s="408" t="s">
        <v>89</v>
      </c>
      <c r="E263" s="430">
        <v>20000</v>
      </c>
      <c r="F263" s="430">
        <f>SUM(F264)</f>
        <v>160000</v>
      </c>
      <c r="G263" s="420"/>
      <c r="H263" s="430">
        <f aca="true" t="shared" si="84" ref="H263:N264">SUM(H264)</f>
        <v>160000</v>
      </c>
      <c r="I263" s="430">
        <f t="shared" si="84"/>
        <v>0</v>
      </c>
      <c r="J263" s="430">
        <f t="shared" si="84"/>
        <v>160000</v>
      </c>
      <c r="K263" s="430">
        <f t="shared" si="84"/>
        <v>-107570</v>
      </c>
      <c r="L263" s="409">
        <f t="shared" si="84"/>
        <v>52430</v>
      </c>
      <c r="M263" s="409">
        <f t="shared" si="84"/>
        <v>0</v>
      </c>
      <c r="N263" s="366">
        <f t="shared" si="84"/>
        <v>52430</v>
      </c>
      <c r="O263" s="375"/>
      <c r="P263" s="375">
        <f t="shared" si="79"/>
        <v>52430</v>
      </c>
    </row>
    <row r="264" spans="1:16" ht="12.75" hidden="1">
      <c r="A264" s="421"/>
      <c r="B264" s="421">
        <v>75818</v>
      </c>
      <c r="C264" s="421"/>
      <c r="D264" s="422" t="s">
        <v>171</v>
      </c>
      <c r="E264" s="431">
        <v>20000</v>
      </c>
      <c r="F264" s="431">
        <f>SUM(F265)</f>
        <v>160000</v>
      </c>
      <c r="G264" s="420"/>
      <c r="H264" s="431">
        <f t="shared" si="84"/>
        <v>160000</v>
      </c>
      <c r="I264" s="431">
        <f t="shared" si="84"/>
        <v>0</v>
      </c>
      <c r="J264" s="431">
        <f t="shared" si="84"/>
        <v>160000</v>
      </c>
      <c r="K264" s="431">
        <f t="shared" si="84"/>
        <v>-107570</v>
      </c>
      <c r="L264" s="423">
        <f t="shared" si="84"/>
        <v>52430</v>
      </c>
      <c r="M264" s="423">
        <f t="shared" si="84"/>
        <v>0</v>
      </c>
      <c r="N264" s="367">
        <f t="shared" si="84"/>
        <v>52430</v>
      </c>
      <c r="O264" s="375"/>
      <c r="P264" s="375">
        <f t="shared" si="79"/>
        <v>52430</v>
      </c>
    </row>
    <row r="265" spans="1:16" ht="12.75" hidden="1">
      <c r="A265" s="421"/>
      <c r="B265" s="421"/>
      <c r="C265" s="421">
        <v>4810</v>
      </c>
      <c r="D265" s="422" t="s">
        <v>172</v>
      </c>
      <c r="E265" s="431">
        <v>20000</v>
      </c>
      <c r="F265" s="431">
        <v>160000</v>
      </c>
      <c r="G265" s="420"/>
      <c r="H265" s="431">
        <v>160000</v>
      </c>
      <c r="I265" s="420"/>
      <c r="J265" s="432">
        <f>H265+I265</f>
        <v>160000</v>
      </c>
      <c r="K265" s="420">
        <v>-107570</v>
      </c>
      <c r="L265" s="425">
        <f>J265+K265</f>
        <v>52430</v>
      </c>
      <c r="M265" s="425"/>
      <c r="N265" s="375">
        <f>L265+M265</f>
        <v>52430</v>
      </c>
      <c r="O265" s="375"/>
      <c r="P265" s="375">
        <f t="shared" si="79"/>
        <v>52430</v>
      </c>
    </row>
    <row r="266" spans="1:16" ht="12.75">
      <c r="A266" s="407">
        <v>801</v>
      </c>
      <c r="B266" s="407"/>
      <c r="C266" s="407"/>
      <c r="D266" s="408" t="s">
        <v>98</v>
      </c>
      <c r="E266" s="430">
        <f aca="true" t="shared" si="85" ref="E266:N266">SUM(E267+E290+E306+E323+E326+E328)</f>
        <v>4178749</v>
      </c>
      <c r="F266" s="430">
        <f t="shared" si="85"/>
        <v>4968679</v>
      </c>
      <c r="G266" s="430">
        <f t="shared" si="85"/>
        <v>27130</v>
      </c>
      <c r="H266" s="430">
        <f t="shared" si="85"/>
        <v>4995809</v>
      </c>
      <c r="I266" s="430">
        <f t="shared" si="85"/>
        <v>0</v>
      </c>
      <c r="J266" s="430">
        <f t="shared" si="85"/>
        <v>4995809</v>
      </c>
      <c r="K266" s="430">
        <f t="shared" si="85"/>
        <v>55500</v>
      </c>
      <c r="L266" s="409">
        <f t="shared" si="85"/>
        <v>5051309</v>
      </c>
      <c r="M266" s="409">
        <f t="shared" si="85"/>
        <v>2186</v>
      </c>
      <c r="N266" s="366">
        <f t="shared" si="85"/>
        <v>5053495</v>
      </c>
      <c r="O266" s="404">
        <f>O267+O290+O306+O323+O326+O328</f>
        <v>9666</v>
      </c>
      <c r="P266" s="404">
        <f>P267+P290+P306+P323+P326+P328</f>
        <v>5063161</v>
      </c>
    </row>
    <row r="267" spans="1:16" ht="12.75">
      <c r="A267" s="421"/>
      <c r="B267" s="421">
        <v>80101</v>
      </c>
      <c r="C267" s="421"/>
      <c r="D267" s="422" t="s">
        <v>99</v>
      </c>
      <c r="E267" s="431">
        <f aca="true" t="shared" si="86" ref="E267:J267">SUM(E268:E288)</f>
        <v>2393436</v>
      </c>
      <c r="F267" s="431">
        <f t="shared" si="86"/>
        <v>3089615</v>
      </c>
      <c r="G267" s="431">
        <f t="shared" si="86"/>
        <v>-52570</v>
      </c>
      <c r="H267" s="431">
        <f t="shared" si="86"/>
        <v>3037045</v>
      </c>
      <c r="I267" s="431">
        <f t="shared" si="86"/>
        <v>0</v>
      </c>
      <c r="J267" s="431">
        <f t="shared" si="86"/>
        <v>3037045</v>
      </c>
      <c r="K267" s="431">
        <f aca="true" t="shared" si="87" ref="K267:P267">SUM(K268:K289)</f>
        <v>55500</v>
      </c>
      <c r="L267" s="423">
        <f t="shared" si="87"/>
        <v>3092545</v>
      </c>
      <c r="M267" s="423">
        <f t="shared" si="87"/>
        <v>-5314</v>
      </c>
      <c r="N267" s="367">
        <f t="shared" si="87"/>
        <v>3087231</v>
      </c>
      <c r="O267" s="375">
        <f t="shared" si="87"/>
        <v>546</v>
      </c>
      <c r="P267" s="375">
        <f t="shared" si="87"/>
        <v>3087777</v>
      </c>
    </row>
    <row r="268" spans="1:16" ht="36" hidden="1">
      <c r="A268" s="421"/>
      <c r="B268" s="421"/>
      <c r="C268" s="421">
        <v>2820</v>
      </c>
      <c r="D268" s="422" t="s">
        <v>137</v>
      </c>
      <c r="E268" s="431">
        <v>458166</v>
      </c>
      <c r="F268" s="431">
        <v>460000</v>
      </c>
      <c r="G268" s="420"/>
      <c r="H268" s="432">
        <f>SUM(F268+G268)</f>
        <v>460000</v>
      </c>
      <c r="I268" s="420"/>
      <c r="J268" s="432">
        <f>H268+I268</f>
        <v>460000</v>
      </c>
      <c r="K268" s="420">
        <v>7500</v>
      </c>
      <c r="L268" s="425">
        <f>J268+K268</f>
        <v>467500</v>
      </c>
      <c r="M268" s="425">
        <v>0</v>
      </c>
      <c r="N268" s="375">
        <f>L268+M268</f>
        <v>467500</v>
      </c>
      <c r="O268" s="375"/>
      <c r="P268" s="375">
        <f>N268+O268</f>
        <v>467500</v>
      </c>
    </row>
    <row r="269" spans="1:16" ht="24" hidden="1">
      <c r="A269" s="421"/>
      <c r="B269" s="421"/>
      <c r="C269" s="421">
        <v>3020</v>
      </c>
      <c r="D269" s="422" t="s">
        <v>153</v>
      </c>
      <c r="E269" s="431">
        <v>105649</v>
      </c>
      <c r="F269" s="436">
        <v>114292</v>
      </c>
      <c r="G269" s="420"/>
      <c r="H269" s="432">
        <f aca="true" t="shared" si="88" ref="H269:H288">SUM(F269+G269)</f>
        <v>114292</v>
      </c>
      <c r="I269" s="420"/>
      <c r="J269" s="432">
        <f aca="true" t="shared" si="89" ref="J269:J288">H269+I269</f>
        <v>114292</v>
      </c>
      <c r="K269" s="420"/>
      <c r="L269" s="425">
        <f aca="true" t="shared" si="90" ref="L269:L288">J269+K269</f>
        <v>114292</v>
      </c>
      <c r="M269" s="425"/>
      <c r="N269" s="375">
        <f aca="true" t="shared" si="91" ref="N269:N289">L269+M269</f>
        <v>114292</v>
      </c>
      <c r="O269" s="375"/>
      <c r="P269" s="375">
        <f aca="true" t="shared" si="92" ref="P269:P289">N269+O269</f>
        <v>114292</v>
      </c>
    </row>
    <row r="270" spans="1:16" ht="12.75">
      <c r="A270" s="421"/>
      <c r="B270" s="421"/>
      <c r="C270" s="421" t="s">
        <v>333</v>
      </c>
      <c r="D270" s="422" t="s">
        <v>335</v>
      </c>
      <c r="E270" s="431"/>
      <c r="F270" s="436"/>
      <c r="G270" s="420"/>
      <c r="H270" s="432"/>
      <c r="I270" s="420"/>
      <c r="J270" s="432"/>
      <c r="K270" s="420"/>
      <c r="L270" s="425"/>
      <c r="M270" s="425">
        <v>2186</v>
      </c>
      <c r="N270" s="375">
        <v>2186</v>
      </c>
      <c r="O270" s="375">
        <v>-2186</v>
      </c>
      <c r="P270" s="375">
        <f t="shared" si="92"/>
        <v>0</v>
      </c>
    </row>
    <row r="271" spans="1:16" ht="12.75">
      <c r="A271" s="421"/>
      <c r="B271" s="421"/>
      <c r="C271" s="421" t="s">
        <v>371</v>
      </c>
      <c r="D271" s="422" t="s">
        <v>372</v>
      </c>
      <c r="E271" s="431"/>
      <c r="F271" s="436"/>
      <c r="G271" s="420"/>
      <c r="H271" s="432"/>
      <c r="I271" s="420"/>
      <c r="J271" s="432"/>
      <c r="K271" s="420"/>
      <c r="L271" s="425"/>
      <c r="M271" s="425"/>
      <c r="N271" s="375">
        <v>0</v>
      </c>
      <c r="O271" s="375">
        <v>2732</v>
      </c>
      <c r="P271" s="375">
        <f t="shared" si="92"/>
        <v>2732</v>
      </c>
    </row>
    <row r="272" spans="1:16" ht="12.75" hidden="1">
      <c r="A272" s="421"/>
      <c r="B272" s="421"/>
      <c r="C272" s="421">
        <v>4010</v>
      </c>
      <c r="D272" s="422" t="s">
        <v>147</v>
      </c>
      <c r="E272" s="431">
        <v>1126688</v>
      </c>
      <c r="F272" s="436">
        <v>1199191</v>
      </c>
      <c r="G272" s="420"/>
      <c r="H272" s="432">
        <f t="shared" si="88"/>
        <v>1199191</v>
      </c>
      <c r="I272" s="420"/>
      <c r="J272" s="432">
        <f t="shared" si="89"/>
        <v>1199191</v>
      </c>
      <c r="K272" s="420"/>
      <c r="L272" s="425">
        <f t="shared" si="90"/>
        <v>1199191</v>
      </c>
      <c r="M272" s="425"/>
      <c r="N272" s="375">
        <f t="shared" si="91"/>
        <v>1199191</v>
      </c>
      <c r="O272" s="375"/>
      <c r="P272" s="375">
        <f t="shared" si="92"/>
        <v>1199191</v>
      </c>
    </row>
    <row r="273" spans="1:16" ht="12.75" hidden="1">
      <c r="A273" s="421"/>
      <c r="B273" s="421"/>
      <c r="C273" s="421">
        <v>4040</v>
      </c>
      <c r="D273" s="422" t="s">
        <v>148</v>
      </c>
      <c r="E273" s="431">
        <v>88117</v>
      </c>
      <c r="F273" s="436">
        <v>95769</v>
      </c>
      <c r="G273" s="420"/>
      <c r="H273" s="432">
        <f t="shared" si="88"/>
        <v>95769</v>
      </c>
      <c r="I273" s="420"/>
      <c r="J273" s="432">
        <f t="shared" si="89"/>
        <v>95769</v>
      </c>
      <c r="K273" s="420"/>
      <c r="L273" s="425">
        <f t="shared" si="90"/>
        <v>95769</v>
      </c>
      <c r="M273" s="425">
        <v>200</v>
      </c>
      <c r="N273" s="375">
        <f t="shared" si="91"/>
        <v>95969</v>
      </c>
      <c r="O273" s="375"/>
      <c r="P273" s="375">
        <f t="shared" si="92"/>
        <v>95969</v>
      </c>
    </row>
    <row r="274" spans="1:16" ht="12.75" hidden="1">
      <c r="A274" s="421"/>
      <c r="B274" s="421"/>
      <c r="C274" s="421">
        <v>4110</v>
      </c>
      <c r="D274" s="422" t="s">
        <v>142</v>
      </c>
      <c r="E274" s="431">
        <v>236120</v>
      </c>
      <c r="F274" s="436">
        <v>252245</v>
      </c>
      <c r="G274" s="420"/>
      <c r="H274" s="432">
        <f t="shared" si="88"/>
        <v>252245</v>
      </c>
      <c r="I274" s="420"/>
      <c r="J274" s="432">
        <f t="shared" si="89"/>
        <v>252245</v>
      </c>
      <c r="K274" s="420"/>
      <c r="L274" s="425">
        <f t="shared" si="90"/>
        <v>252245</v>
      </c>
      <c r="M274" s="425"/>
      <c r="N274" s="375">
        <f t="shared" si="91"/>
        <v>252245</v>
      </c>
      <c r="O274" s="375"/>
      <c r="P274" s="375">
        <f t="shared" si="92"/>
        <v>252245</v>
      </c>
    </row>
    <row r="275" spans="1:16" ht="12.75" hidden="1">
      <c r="A275" s="421"/>
      <c r="B275" s="421"/>
      <c r="C275" s="421">
        <v>4120</v>
      </c>
      <c r="D275" s="422" t="s">
        <v>143</v>
      </c>
      <c r="E275" s="431">
        <v>32150</v>
      </c>
      <c r="F275" s="436">
        <v>34353</v>
      </c>
      <c r="G275" s="420"/>
      <c r="H275" s="432">
        <f t="shared" si="88"/>
        <v>34353</v>
      </c>
      <c r="I275" s="420"/>
      <c r="J275" s="432">
        <f t="shared" si="89"/>
        <v>34353</v>
      </c>
      <c r="K275" s="420"/>
      <c r="L275" s="425">
        <f t="shared" si="90"/>
        <v>34353</v>
      </c>
      <c r="M275" s="425"/>
      <c r="N275" s="375">
        <f t="shared" si="91"/>
        <v>34353</v>
      </c>
      <c r="O275" s="375"/>
      <c r="P275" s="375">
        <f t="shared" si="92"/>
        <v>34353</v>
      </c>
    </row>
    <row r="276" spans="1:16" ht="12.75" hidden="1">
      <c r="A276" s="421"/>
      <c r="B276" s="421"/>
      <c r="C276" s="421" t="s">
        <v>173</v>
      </c>
      <c r="D276" s="422" t="s">
        <v>174</v>
      </c>
      <c r="E276" s="431">
        <v>9700</v>
      </c>
      <c r="F276" s="436">
        <v>10000</v>
      </c>
      <c r="G276" s="420"/>
      <c r="H276" s="432">
        <f t="shared" si="88"/>
        <v>10000</v>
      </c>
      <c r="I276" s="420"/>
      <c r="J276" s="432">
        <f t="shared" si="89"/>
        <v>10000</v>
      </c>
      <c r="K276" s="420"/>
      <c r="L276" s="425">
        <f t="shared" si="90"/>
        <v>10000</v>
      </c>
      <c r="M276" s="425"/>
      <c r="N276" s="375">
        <f t="shared" si="91"/>
        <v>10000</v>
      </c>
      <c r="O276" s="375"/>
      <c r="P276" s="375">
        <f t="shared" si="92"/>
        <v>10000</v>
      </c>
    </row>
    <row r="277" spans="1:16" ht="24">
      <c r="A277" s="421"/>
      <c r="B277" s="421"/>
      <c r="C277" s="421">
        <v>4140</v>
      </c>
      <c r="D277" s="422" t="s">
        <v>175</v>
      </c>
      <c r="E277" s="431">
        <v>6632</v>
      </c>
      <c r="F277" s="436">
        <v>7011</v>
      </c>
      <c r="G277" s="420"/>
      <c r="H277" s="432">
        <f t="shared" si="88"/>
        <v>7011</v>
      </c>
      <c r="I277" s="420"/>
      <c r="J277" s="432">
        <f t="shared" si="89"/>
        <v>7011</v>
      </c>
      <c r="K277" s="420"/>
      <c r="L277" s="425">
        <f t="shared" si="90"/>
        <v>7011</v>
      </c>
      <c r="M277" s="425"/>
      <c r="N277" s="375">
        <f t="shared" si="91"/>
        <v>7011</v>
      </c>
      <c r="O277" s="375">
        <v>-3545</v>
      </c>
      <c r="P277" s="375">
        <f t="shared" si="92"/>
        <v>3466</v>
      </c>
    </row>
    <row r="278" spans="1:16" ht="12.75">
      <c r="A278" s="421"/>
      <c r="B278" s="421"/>
      <c r="C278" s="421">
        <v>4210</v>
      </c>
      <c r="D278" s="422" t="s">
        <v>132</v>
      </c>
      <c r="E278" s="431">
        <v>32947</v>
      </c>
      <c r="F278" s="436">
        <v>28476</v>
      </c>
      <c r="G278" s="420">
        <v>30000</v>
      </c>
      <c r="H278" s="432">
        <f t="shared" si="88"/>
        <v>58476</v>
      </c>
      <c r="I278" s="420"/>
      <c r="J278" s="432">
        <f t="shared" si="89"/>
        <v>58476</v>
      </c>
      <c r="K278" s="420">
        <v>8000</v>
      </c>
      <c r="L278" s="425">
        <f t="shared" si="90"/>
        <v>66476</v>
      </c>
      <c r="M278" s="425">
        <v>23350</v>
      </c>
      <c r="N278" s="375">
        <f t="shared" si="91"/>
        <v>89826</v>
      </c>
      <c r="O278" s="375">
        <v>3500</v>
      </c>
      <c r="P278" s="375">
        <f t="shared" si="92"/>
        <v>93326</v>
      </c>
    </row>
    <row r="279" spans="1:16" ht="24" hidden="1">
      <c r="A279" s="421"/>
      <c r="B279" s="421"/>
      <c r="C279" s="421">
        <v>4240</v>
      </c>
      <c r="D279" s="422" t="s">
        <v>176</v>
      </c>
      <c r="E279" s="431">
        <v>7314</v>
      </c>
      <c r="F279" s="436">
        <v>7534</v>
      </c>
      <c r="G279" s="420"/>
      <c r="H279" s="432">
        <f t="shared" si="88"/>
        <v>7534</v>
      </c>
      <c r="I279" s="420"/>
      <c r="J279" s="432">
        <f t="shared" si="89"/>
        <v>7534</v>
      </c>
      <c r="K279" s="420"/>
      <c r="L279" s="425">
        <f t="shared" si="90"/>
        <v>7534</v>
      </c>
      <c r="M279" s="425">
        <v>2000</v>
      </c>
      <c r="N279" s="375">
        <f t="shared" si="91"/>
        <v>9534</v>
      </c>
      <c r="O279" s="375"/>
      <c r="P279" s="375">
        <f t="shared" si="92"/>
        <v>9534</v>
      </c>
    </row>
    <row r="280" spans="1:16" ht="12.75">
      <c r="A280" s="421"/>
      <c r="B280" s="421"/>
      <c r="C280" s="421">
        <v>4260</v>
      </c>
      <c r="D280" s="422" t="s">
        <v>154</v>
      </c>
      <c r="E280" s="431">
        <v>75717</v>
      </c>
      <c r="F280" s="436">
        <v>77988</v>
      </c>
      <c r="G280" s="420"/>
      <c r="H280" s="432">
        <f t="shared" si="88"/>
        <v>77988</v>
      </c>
      <c r="I280" s="420"/>
      <c r="J280" s="432">
        <f t="shared" si="89"/>
        <v>77988</v>
      </c>
      <c r="K280" s="420"/>
      <c r="L280" s="425">
        <f t="shared" si="90"/>
        <v>77988</v>
      </c>
      <c r="M280" s="425"/>
      <c r="N280" s="375">
        <f t="shared" si="91"/>
        <v>77988</v>
      </c>
      <c r="O280" s="375">
        <v>-3000</v>
      </c>
      <c r="P280" s="375">
        <f t="shared" si="92"/>
        <v>74988</v>
      </c>
    </row>
    <row r="281" spans="1:16" ht="12.75">
      <c r="A281" s="421"/>
      <c r="B281" s="421"/>
      <c r="C281" s="421">
        <v>4270</v>
      </c>
      <c r="D281" s="422" t="s">
        <v>133</v>
      </c>
      <c r="E281" s="431">
        <v>105131</v>
      </c>
      <c r="F281" s="436">
        <v>690103</v>
      </c>
      <c r="G281" s="420">
        <v>-114570</v>
      </c>
      <c r="H281" s="432">
        <f t="shared" si="88"/>
        <v>575533</v>
      </c>
      <c r="I281" s="420"/>
      <c r="J281" s="432">
        <f t="shared" si="89"/>
        <v>575533</v>
      </c>
      <c r="K281" s="420">
        <v>-50000</v>
      </c>
      <c r="L281" s="425">
        <f t="shared" si="90"/>
        <v>525533</v>
      </c>
      <c r="M281" s="425">
        <v>-33600</v>
      </c>
      <c r="N281" s="375">
        <f t="shared" si="91"/>
        <v>491933</v>
      </c>
      <c r="O281" s="375">
        <v>-40000</v>
      </c>
      <c r="P281" s="375">
        <f t="shared" si="92"/>
        <v>451933</v>
      </c>
    </row>
    <row r="282" spans="1:16" ht="36" hidden="1">
      <c r="A282" s="421"/>
      <c r="B282" s="421"/>
      <c r="C282" s="421" t="s">
        <v>271</v>
      </c>
      <c r="D282" s="422" t="s">
        <v>272</v>
      </c>
      <c r="E282" s="431"/>
      <c r="F282" s="436"/>
      <c r="G282" s="420">
        <v>32000</v>
      </c>
      <c r="H282" s="432">
        <f t="shared" si="88"/>
        <v>32000</v>
      </c>
      <c r="I282" s="420"/>
      <c r="J282" s="432">
        <f t="shared" si="89"/>
        <v>32000</v>
      </c>
      <c r="K282" s="420"/>
      <c r="L282" s="425">
        <f t="shared" si="90"/>
        <v>32000</v>
      </c>
      <c r="M282" s="425"/>
      <c r="N282" s="375">
        <f t="shared" si="91"/>
        <v>32000</v>
      </c>
      <c r="O282" s="375"/>
      <c r="P282" s="375">
        <f t="shared" si="92"/>
        <v>32000</v>
      </c>
    </row>
    <row r="283" spans="1:16" ht="12.75" hidden="1">
      <c r="A283" s="421"/>
      <c r="B283" s="421"/>
      <c r="C283" s="421">
        <v>4280</v>
      </c>
      <c r="D283" s="422" t="s">
        <v>177</v>
      </c>
      <c r="E283" s="431">
        <v>2840</v>
      </c>
      <c r="F283" s="436">
        <v>2924</v>
      </c>
      <c r="G283" s="420"/>
      <c r="H283" s="432">
        <f t="shared" si="88"/>
        <v>2924</v>
      </c>
      <c r="I283" s="420"/>
      <c r="J283" s="432">
        <f t="shared" si="89"/>
        <v>2924</v>
      </c>
      <c r="K283" s="420"/>
      <c r="L283" s="425">
        <f t="shared" si="90"/>
        <v>2924</v>
      </c>
      <c r="M283" s="425">
        <v>400</v>
      </c>
      <c r="N283" s="375">
        <f t="shared" si="91"/>
        <v>3324</v>
      </c>
      <c r="O283" s="375"/>
      <c r="P283" s="375">
        <f t="shared" si="92"/>
        <v>3324</v>
      </c>
    </row>
    <row r="284" spans="1:16" ht="12.75">
      <c r="A284" s="421"/>
      <c r="B284" s="421"/>
      <c r="C284" s="421">
        <v>4300</v>
      </c>
      <c r="D284" s="422" t="s">
        <v>127</v>
      </c>
      <c r="E284" s="431">
        <v>28951</v>
      </c>
      <c r="F284" s="436">
        <v>29810</v>
      </c>
      <c r="G284" s="420"/>
      <c r="H284" s="432">
        <f t="shared" si="88"/>
        <v>29810</v>
      </c>
      <c r="I284" s="420">
        <v>-2990</v>
      </c>
      <c r="J284" s="432">
        <f t="shared" si="89"/>
        <v>26820</v>
      </c>
      <c r="K284" s="420"/>
      <c r="L284" s="425">
        <f t="shared" si="90"/>
        <v>26820</v>
      </c>
      <c r="M284" s="425"/>
      <c r="N284" s="375">
        <f t="shared" si="91"/>
        <v>26820</v>
      </c>
      <c r="O284" s="375">
        <v>3045</v>
      </c>
      <c r="P284" s="375">
        <f t="shared" si="92"/>
        <v>29865</v>
      </c>
    </row>
    <row r="285" spans="1:16" ht="12.75" hidden="1">
      <c r="A285" s="421"/>
      <c r="B285" s="421"/>
      <c r="C285" s="421" t="s">
        <v>311</v>
      </c>
      <c r="D285" s="422" t="s">
        <v>363</v>
      </c>
      <c r="E285" s="431"/>
      <c r="F285" s="436"/>
      <c r="G285" s="420"/>
      <c r="H285" s="432"/>
      <c r="I285" s="420">
        <v>2990</v>
      </c>
      <c r="J285" s="432">
        <f t="shared" si="89"/>
        <v>2990</v>
      </c>
      <c r="K285" s="420"/>
      <c r="L285" s="425">
        <f t="shared" si="90"/>
        <v>2990</v>
      </c>
      <c r="M285" s="425"/>
      <c r="N285" s="375">
        <f t="shared" si="91"/>
        <v>2990</v>
      </c>
      <c r="O285" s="375"/>
      <c r="P285" s="375">
        <f t="shared" si="92"/>
        <v>2990</v>
      </c>
    </row>
    <row r="286" spans="1:16" ht="12.75" hidden="1">
      <c r="A286" s="421"/>
      <c r="B286" s="421"/>
      <c r="C286" s="421">
        <v>4410</v>
      </c>
      <c r="D286" s="422" t="s">
        <v>149</v>
      </c>
      <c r="E286" s="431">
        <v>3625</v>
      </c>
      <c r="F286" s="436">
        <v>3734</v>
      </c>
      <c r="G286" s="420"/>
      <c r="H286" s="432">
        <f t="shared" si="88"/>
        <v>3734</v>
      </c>
      <c r="I286" s="420"/>
      <c r="J286" s="432">
        <f t="shared" si="89"/>
        <v>3734</v>
      </c>
      <c r="K286" s="420"/>
      <c r="L286" s="425">
        <f t="shared" si="90"/>
        <v>3734</v>
      </c>
      <c r="M286" s="425"/>
      <c r="N286" s="375">
        <f t="shared" si="91"/>
        <v>3734</v>
      </c>
      <c r="O286" s="375"/>
      <c r="P286" s="375">
        <f t="shared" si="92"/>
        <v>3734</v>
      </c>
    </row>
    <row r="287" spans="1:16" ht="12.75" hidden="1">
      <c r="A287" s="421"/>
      <c r="B287" s="421"/>
      <c r="C287" s="421">
        <v>4430</v>
      </c>
      <c r="D287" s="422" t="s">
        <v>144</v>
      </c>
      <c r="E287" s="431">
        <v>3246</v>
      </c>
      <c r="F287" s="436">
        <v>3343</v>
      </c>
      <c r="G287" s="420"/>
      <c r="H287" s="432">
        <f t="shared" si="88"/>
        <v>3343</v>
      </c>
      <c r="I287" s="420"/>
      <c r="J287" s="432">
        <f t="shared" si="89"/>
        <v>3343</v>
      </c>
      <c r="K287" s="420"/>
      <c r="L287" s="425">
        <f t="shared" si="90"/>
        <v>3343</v>
      </c>
      <c r="M287" s="425">
        <v>150</v>
      </c>
      <c r="N287" s="375">
        <f t="shared" si="91"/>
        <v>3493</v>
      </c>
      <c r="O287" s="375"/>
      <c r="P287" s="375">
        <f t="shared" si="92"/>
        <v>3493</v>
      </c>
    </row>
    <row r="288" spans="1:16" ht="24" hidden="1">
      <c r="A288" s="421"/>
      <c r="B288" s="421"/>
      <c r="C288" s="421">
        <v>4440</v>
      </c>
      <c r="D288" s="422" t="s">
        <v>150</v>
      </c>
      <c r="E288" s="431">
        <v>70443</v>
      </c>
      <c r="F288" s="425">
        <v>72842</v>
      </c>
      <c r="G288" s="420"/>
      <c r="H288" s="432">
        <f t="shared" si="88"/>
        <v>72842</v>
      </c>
      <c r="I288" s="420"/>
      <c r="J288" s="432">
        <f t="shared" si="89"/>
        <v>72842</v>
      </c>
      <c r="K288" s="420"/>
      <c r="L288" s="425">
        <f t="shared" si="90"/>
        <v>72842</v>
      </c>
      <c r="M288" s="425"/>
      <c r="N288" s="375">
        <f t="shared" si="91"/>
        <v>72842</v>
      </c>
      <c r="O288" s="375"/>
      <c r="P288" s="375">
        <f t="shared" si="92"/>
        <v>72842</v>
      </c>
    </row>
    <row r="289" spans="1:16" ht="24">
      <c r="A289" s="421"/>
      <c r="B289" s="421"/>
      <c r="C289" s="421" t="s">
        <v>178</v>
      </c>
      <c r="D289" s="422" t="s">
        <v>348</v>
      </c>
      <c r="E289" s="431"/>
      <c r="F289" s="425"/>
      <c r="G289" s="420"/>
      <c r="H289" s="432"/>
      <c r="I289" s="420"/>
      <c r="J289" s="432"/>
      <c r="K289" s="420">
        <v>90000</v>
      </c>
      <c r="L289" s="425">
        <v>90000</v>
      </c>
      <c r="M289" s="425"/>
      <c r="N289" s="375">
        <f t="shared" si="91"/>
        <v>90000</v>
      </c>
      <c r="O289" s="375">
        <v>40000</v>
      </c>
      <c r="P289" s="375">
        <f t="shared" si="92"/>
        <v>130000</v>
      </c>
    </row>
    <row r="290" spans="1:16" ht="12.75" hidden="1">
      <c r="A290" s="421"/>
      <c r="B290" s="421" t="s">
        <v>179</v>
      </c>
      <c r="C290" s="421"/>
      <c r="D290" s="422" t="s">
        <v>101</v>
      </c>
      <c r="E290" s="431">
        <f aca="true" t="shared" si="93" ref="E290:N290">SUM(E291:E305)</f>
        <v>615347</v>
      </c>
      <c r="F290" s="431">
        <f t="shared" si="93"/>
        <v>619918</v>
      </c>
      <c r="G290" s="431">
        <f t="shared" si="93"/>
        <v>0</v>
      </c>
      <c r="H290" s="431">
        <f t="shared" si="93"/>
        <v>619918</v>
      </c>
      <c r="I290" s="431">
        <f t="shared" si="93"/>
        <v>0</v>
      </c>
      <c r="J290" s="431">
        <f t="shared" si="93"/>
        <v>619918</v>
      </c>
      <c r="K290" s="431">
        <f t="shared" si="93"/>
        <v>0</v>
      </c>
      <c r="L290" s="423">
        <f t="shared" si="93"/>
        <v>619918</v>
      </c>
      <c r="M290" s="423">
        <f t="shared" si="93"/>
        <v>0</v>
      </c>
      <c r="N290" s="367">
        <f t="shared" si="93"/>
        <v>619918</v>
      </c>
      <c r="O290" s="375"/>
      <c r="P290" s="375">
        <f>SUM(P291:P305)</f>
        <v>619918</v>
      </c>
    </row>
    <row r="291" spans="1:16" ht="24" hidden="1">
      <c r="A291" s="421"/>
      <c r="B291" s="421"/>
      <c r="C291" s="421">
        <v>3020</v>
      </c>
      <c r="D291" s="422" t="s">
        <v>153</v>
      </c>
      <c r="E291" s="431">
        <v>31520</v>
      </c>
      <c r="F291" s="431">
        <v>32342</v>
      </c>
      <c r="G291" s="431">
        <v>0</v>
      </c>
      <c r="H291" s="432">
        <f>SUM(F291+G291)</f>
        <v>32342</v>
      </c>
      <c r="I291" s="420"/>
      <c r="J291" s="432">
        <f>H291+I291</f>
        <v>32342</v>
      </c>
      <c r="K291" s="420"/>
      <c r="L291" s="425">
        <f>J291+K291</f>
        <v>32342</v>
      </c>
      <c r="M291" s="425"/>
      <c r="N291" s="375">
        <f>L291+M291</f>
        <v>32342</v>
      </c>
      <c r="O291" s="375"/>
      <c r="P291" s="375">
        <f>N291+O291</f>
        <v>32342</v>
      </c>
    </row>
    <row r="292" spans="1:16" ht="12.75" hidden="1">
      <c r="A292" s="421"/>
      <c r="B292" s="421"/>
      <c r="C292" s="421">
        <v>4010</v>
      </c>
      <c r="D292" s="422" t="s">
        <v>147</v>
      </c>
      <c r="E292" s="431">
        <v>338314</v>
      </c>
      <c r="F292" s="431">
        <v>337780</v>
      </c>
      <c r="G292" s="420">
        <v>0</v>
      </c>
      <c r="H292" s="432">
        <f aca="true" t="shared" si="94" ref="H292:H305">SUM(F292+G292)</f>
        <v>337780</v>
      </c>
      <c r="I292" s="420"/>
      <c r="J292" s="432">
        <f aca="true" t="shared" si="95" ref="J292:J305">H292+I292</f>
        <v>337780</v>
      </c>
      <c r="K292" s="420"/>
      <c r="L292" s="425">
        <f aca="true" t="shared" si="96" ref="L292:L305">J292+K292</f>
        <v>337780</v>
      </c>
      <c r="M292" s="425"/>
      <c r="N292" s="375">
        <f aca="true" t="shared" si="97" ref="N292:N305">L292+M292</f>
        <v>337780</v>
      </c>
      <c r="O292" s="375"/>
      <c r="P292" s="375">
        <f aca="true" t="shared" si="98" ref="P292:P305">N292+O292</f>
        <v>337780</v>
      </c>
    </row>
    <row r="293" spans="1:16" ht="12.75" hidden="1">
      <c r="A293" s="421"/>
      <c r="B293" s="421"/>
      <c r="C293" s="421">
        <v>4040</v>
      </c>
      <c r="D293" s="422" t="s">
        <v>148</v>
      </c>
      <c r="E293" s="431">
        <v>26098</v>
      </c>
      <c r="F293" s="431">
        <v>28756</v>
      </c>
      <c r="G293" s="420">
        <v>0</v>
      </c>
      <c r="H293" s="432">
        <f t="shared" si="94"/>
        <v>28756</v>
      </c>
      <c r="I293" s="420"/>
      <c r="J293" s="432">
        <f t="shared" si="95"/>
        <v>28756</v>
      </c>
      <c r="K293" s="420"/>
      <c r="L293" s="425">
        <f t="shared" si="96"/>
        <v>28756</v>
      </c>
      <c r="M293" s="425"/>
      <c r="N293" s="375">
        <f t="shared" si="97"/>
        <v>28756</v>
      </c>
      <c r="O293" s="375"/>
      <c r="P293" s="375">
        <f t="shared" si="98"/>
        <v>28756</v>
      </c>
    </row>
    <row r="294" spans="1:16" ht="12.75" hidden="1">
      <c r="A294" s="421"/>
      <c r="B294" s="421"/>
      <c r="C294" s="421">
        <v>4110</v>
      </c>
      <c r="D294" s="422" t="s">
        <v>142</v>
      </c>
      <c r="E294" s="431">
        <v>70994</v>
      </c>
      <c r="F294" s="431">
        <v>71354</v>
      </c>
      <c r="G294" s="420">
        <v>0</v>
      </c>
      <c r="H294" s="432">
        <f t="shared" si="94"/>
        <v>71354</v>
      </c>
      <c r="I294" s="420"/>
      <c r="J294" s="432">
        <f t="shared" si="95"/>
        <v>71354</v>
      </c>
      <c r="K294" s="420"/>
      <c r="L294" s="425">
        <f t="shared" si="96"/>
        <v>71354</v>
      </c>
      <c r="M294" s="425"/>
      <c r="N294" s="375">
        <f t="shared" si="97"/>
        <v>71354</v>
      </c>
      <c r="O294" s="375"/>
      <c r="P294" s="375">
        <f t="shared" si="98"/>
        <v>71354</v>
      </c>
    </row>
    <row r="295" spans="1:16" ht="12.75" hidden="1">
      <c r="A295" s="421"/>
      <c r="B295" s="421"/>
      <c r="C295" s="421">
        <v>4120</v>
      </c>
      <c r="D295" s="422" t="s">
        <v>143</v>
      </c>
      <c r="E295" s="431">
        <v>9668</v>
      </c>
      <c r="F295" s="431">
        <v>9717</v>
      </c>
      <c r="G295" s="420">
        <v>0</v>
      </c>
      <c r="H295" s="432">
        <f t="shared" si="94"/>
        <v>9717</v>
      </c>
      <c r="I295" s="420"/>
      <c r="J295" s="432">
        <f t="shared" si="95"/>
        <v>9717</v>
      </c>
      <c r="K295" s="420"/>
      <c r="L295" s="425">
        <f t="shared" si="96"/>
        <v>9717</v>
      </c>
      <c r="M295" s="425"/>
      <c r="N295" s="375">
        <f t="shared" si="97"/>
        <v>9717</v>
      </c>
      <c r="O295" s="375"/>
      <c r="P295" s="375">
        <f t="shared" si="98"/>
        <v>9717</v>
      </c>
    </row>
    <row r="296" spans="1:16" ht="12.75" hidden="1">
      <c r="A296" s="421"/>
      <c r="B296" s="421"/>
      <c r="C296" s="421" t="s">
        <v>173</v>
      </c>
      <c r="D296" s="422" t="s">
        <v>174</v>
      </c>
      <c r="E296" s="431">
        <v>8700</v>
      </c>
      <c r="F296" s="431">
        <v>9000</v>
      </c>
      <c r="G296" s="420">
        <v>0</v>
      </c>
      <c r="H296" s="432">
        <f t="shared" si="94"/>
        <v>9000</v>
      </c>
      <c r="I296" s="420"/>
      <c r="J296" s="432">
        <f t="shared" si="95"/>
        <v>9000</v>
      </c>
      <c r="K296" s="420"/>
      <c r="L296" s="425">
        <f t="shared" si="96"/>
        <v>9000</v>
      </c>
      <c r="M296" s="425"/>
      <c r="N296" s="375">
        <f t="shared" si="97"/>
        <v>9000</v>
      </c>
      <c r="O296" s="375"/>
      <c r="P296" s="375">
        <f t="shared" si="98"/>
        <v>9000</v>
      </c>
    </row>
    <row r="297" spans="1:16" ht="12.75" hidden="1">
      <c r="A297" s="421"/>
      <c r="B297" s="421"/>
      <c r="C297" s="421">
        <v>4210</v>
      </c>
      <c r="D297" s="422" t="s">
        <v>132</v>
      </c>
      <c r="E297" s="431">
        <v>24100</v>
      </c>
      <c r="F297" s="431">
        <v>12463</v>
      </c>
      <c r="G297" s="420">
        <v>0</v>
      </c>
      <c r="H297" s="432">
        <f t="shared" si="94"/>
        <v>12463</v>
      </c>
      <c r="I297" s="420"/>
      <c r="J297" s="432">
        <f t="shared" si="95"/>
        <v>12463</v>
      </c>
      <c r="K297" s="420"/>
      <c r="L297" s="425">
        <f t="shared" si="96"/>
        <v>12463</v>
      </c>
      <c r="M297" s="425"/>
      <c r="N297" s="375">
        <f t="shared" si="97"/>
        <v>12463</v>
      </c>
      <c r="O297" s="375"/>
      <c r="P297" s="375">
        <f t="shared" si="98"/>
        <v>12463</v>
      </c>
    </row>
    <row r="298" spans="1:16" ht="12.75" hidden="1">
      <c r="A298" s="421"/>
      <c r="B298" s="421"/>
      <c r="C298" s="421" t="s">
        <v>180</v>
      </c>
      <c r="D298" s="422" t="s">
        <v>181</v>
      </c>
      <c r="E298" s="431">
        <v>35258</v>
      </c>
      <c r="F298" s="431">
        <v>59740</v>
      </c>
      <c r="G298" s="420">
        <v>0</v>
      </c>
      <c r="H298" s="432">
        <f t="shared" si="94"/>
        <v>59740</v>
      </c>
      <c r="I298" s="420"/>
      <c r="J298" s="432">
        <f t="shared" si="95"/>
        <v>59740</v>
      </c>
      <c r="K298" s="420"/>
      <c r="L298" s="425">
        <f t="shared" si="96"/>
        <v>59740</v>
      </c>
      <c r="M298" s="425"/>
      <c r="N298" s="375">
        <f t="shared" si="97"/>
        <v>59740</v>
      </c>
      <c r="O298" s="375"/>
      <c r="P298" s="375">
        <f t="shared" si="98"/>
        <v>59740</v>
      </c>
    </row>
    <row r="299" spans="1:16" ht="12.75" hidden="1">
      <c r="A299" s="421"/>
      <c r="B299" s="421"/>
      <c r="C299" s="421">
        <v>4260</v>
      </c>
      <c r="D299" s="422" t="s">
        <v>154</v>
      </c>
      <c r="E299" s="431">
        <v>17840</v>
      </c>
      <c r="F299" s="431">
        <v>18730</v>
      </c>
      <c r="G299" s="420">
        <v>0</v>
      </c>
      <c r="H299" s="432">
        <f t="shared" si="94"/>
        <v>18730</v>
      </c>
      <c r="I299" s="420"/>
      <c r="J299" s="432">
        <f t="shared" si="95"/>
        <v>18730</v>
      </c>
      <c r="K299" s="420"/>
      <c r="L299" s="425">
        <f t="shared" si="96"/>
        <v>18730</v>
      </c>
      <c r="M299" s="425"/>
      <c r="N299" s="375">
        <f t="shared" si="97"/>
        <v>18730</v>
      </c>
      <c r="O299" s="375"/>
      <c r="P299" s="375">
        <f t="shared" si="98"/>
        <v>18730</v>
      </c>
    </row>
    <row r="300" spans="1:16" ht="12.75" hidden="1">
      <c r="A300" s="421"/>
      <c r="B300" s="421"/>
      <c r="C300" s="421">
        <v>4270</v>
      </c>
      <c r="D300" s="422" t="s">
        <v>133</v>
      </c>
      <c r="E300" s="431">
        <v>13600</v>
      </c>
      <c r="F300" s="431">
        <v>6283</v>
      </c>
      <c r="G300" s="420">
        <v>0</v>
      </c>
      <c r="H300" s="432">
        <f t="shared" si="94"/>
        <v>6283</v>
      </c>
      <c r="I300" s="420"/>
      <c r="J300" s="432">
        <f t="shared" si="95"/>
        <v>6283</v>
      </c>
      <c r="K300" s="420"/>
      <c r="L300" s="425">
        <f t="shared" si="96"/>
        <v>6283</v>
      </c>
      <c r="M300" s="425"/>
      <c r="N300" s="375">
        <f t="shared" si="97"/>
        <v>6283</v>
      </c>
      <c r="O300" s="375"/>
      <c r="P300" s="375">
        <f t="shared" si="98"/>
        <v>6283</v>
      </c>
    </row>
    <row r="301" spans="1:16" ht="12.75" hidden="1">
      <c r="A301" s="421"/>
      <c r="B301" s="421"/>
      <c r="C301" s="421">
        <v>4280</v>
      </c>
      <c r="D301" s="422" t="s">
        <v>177</v>
      </c>
      <c r="E301" s="431">
        <v>1094</v>
      </c>
      <c r="F301" s="431">
        <v>1127</v>
      </c>
      <c r="G301" s="420">
        <v>0</v>
      </c>
      <c r="H301" s="432">
        <f t="shared" si="94"/>
        <v>1127</v>
      </c>
      <c r="I301" s="420"/>
      <c r="J301" s="432">
        <f t="shared" si="95"/>
        <v>1127</v>
      </c>
      <c r="K301" s="420"/>
      <c r="L301" s="425">
        <f t="shared" si="96"/>
        <v>1127</v>
      </c>
      <c r="M301" s="425"/>
      <c r="N301" s="375">
        <f t="shared" si="97"/>
        <v>1127</v>
      </c>
      <c r="O301" s="375"/>
      <c r="P301" s="375">
        <f t="shared" si="98"/>
        <v>1127</v>
      </c>
    </row>
    <row r="302" spans="1:16" ht="12.75" hidden="1">
      <c r="A302" s="421"/>
      <c r="B302" s="421"/>
      <c r="C302" s="421">
        <v>4300</v>
      </c>
      <c r="D302" s="422" t="s">
        <v>127</v>
      </c>
      <c r="E302" s="431">
        <v>16200</v>
      </c>
      <c r="F302" s="431">
        <v>9850</v>
      </c>
      <c r="G302" s="420">
        <v>0</v>
      </c>
      <c r="H302" s="432">
        <f t="shared" si="94"/>
        <v>9850</v>
      </c>
      <c r="I302" s="420"/>
      <c r="J302" s="432">
        <f t="shared" si="95"/>
        <v>9850</v>
      </c>
      <c r="K302" s="420"/>
      <c r="L302" s="425">
        <f t="shared" si="96"/>
        <v>9850</v>
      </c>
      <c r="M302" s="425"/>
      <c r="N302" s="375">
        <f t="shared" si="97"/>
        <v>9850</v>
      </c>
      <c r="O302" s="375"/>
      <c r="P302" s="375">
        <f t="shared" si="98"/>
        <v>9850</v>
      </c>
    </row>
    <row r="303" spans="1:16" ht="12.75" hidden="1">
      <c r="A303" s="421"/>
      <c r="B303" s="421"/>
      <c r="C303" s="421">
        <v>4410</v>
      </c>
      <c r="D303" s="422" t="s">
        <v>149</v>
      </c>
      <c r="E303" s="431">
        <v>760</v>
      </c>
      <c r="F303" s="431">
        <v>783</v>
      </c>
      <c r="G303" s="420">
        <v>0</v>
      </c>
      <c r="H303" s="432">
        <f t="shared" si="94"/>
        <v>783</v>
      </c>
      <c r="I303" s="420"/>
      <c r="J303" s="432">
        <f t="shared" si="95"/>
        <v>783</v>
      </c>
      <c r="K303" s="420"/>
      <c r="L303" s="425">
        <f t="shared" si="96"/>
        <v>783</v>
      </c>
      <c r="M303" s="425"/>
      <c r="N303" s="375">
        <f t="shared" si="97"/>
        <v>783</v>
      </c>
      <c r="O303" s="375"/>
      <c r="P303" s="375">
        <f t="shared" si="98"/>
        <v>783</v>
      </c>
    </row>
    <row r="304" spans="1:16" ht="12.75" hidden="1">
      <c r="A304" s="421"/>
      <c r="B304" s="421"/>
      <c r="C304" s="421">
        <v>4430</v>
      </c>
      <c r="D304" s="422" t="s">
        <v>144</v>
      </c>
      <c r="E304" s="431">
        <v>931</v>
      </c>
      <c r="F304" s="431">
        <v>959</v>
      </c>
      <c r="G304" s="420">
        <v>0</v>
      </c>
      <c r="H304" s="432">
        <f t="shared" si="94"/>
        <v>959</v>
      </c>
      <c r="I304" s="420"/>
      <c r="J304" s="432">
        <f t="shared" si="95"/>
        <v>959</v>
      </c>
      <c r="K304" s="420"/>
      <c r="L304" s="425">
        <f t="shared" si="96"/>
        <v>959</v>
      </c>
      <c r="M304" s="425"/>
      <c r="N304" s="375">
        <f t="shared" si="97"/>
        <v>959</v>
      </c>
      <c r="O304" s="375"/>
      <c r="P304" s="375">
        <f t="shared" si="98"/>
        <v>959</v>
      </c>
    </row>
    <row r="305" spans="1:16" ht="24" hidden="1">
      <c r="A305" s="421"/>
      <c r="B305" s="421"/>
      <c r="C305" s="421">
        <v>4440</v>
      </c>
      <c r="D305" s="422" t="s">
        <v>150</v>
      </c>
      <c r="E305" s="431">
        <v>20270</v>
      </c>
      <c r="F305" s="431">
        <v>21034</v>
      </c>
      <c r="G305" s="420">
        <v>0</v>
      </c>
      <c r="H305" s="432">
        <f t="shared" si="94"/>
        <v>21034</v>
      </c>
      <c r="I305" s="420"/>
      <c r="J305" s="432">
        <f t="shared" si="95"/>
        <v>21034</v>
      </c>
      <c r="K305" s="420"/>
      <c r="L305" s="425">
        <f t="shared" si="96"/>
        <v>21034</v>
      </c>
      <c r="M305" s="425"/>
      <c r="N305" s="375">
        <f t="shared" si="97"/>
        <v>21034</v>
      </c>
      <c r="O305" s="375"/>
      <c r="P305" s="375">
        <f t="shared" si="98"/>
        <v>21034</v>
      </c>
    </row>
    <row r="306" spans="1:16" ht="12.75">
      <c r="A306" s="421"/>
      <c r="B306" s="421">
        <v>80110</v>
      </c>
      <c r="C306" s="421"/>
      <c r="D306" s="422" t="s">
        <v>182</v>
      </c>
      <c r="E306" s="431">
        <f aca="true" t="shared" si="99" ref="E306:N306">SUM(E307:E322)</f>
        <v>861816</v>
      </c>
      <c r="F306" s="431">
        <f t="shared" si="99"/>
        <v>952175</v>
      </c>
      <c r="G306" s="431">
        <f t="shared" si="99"/>
        <v>0</v>
      </c>
      <c r="H306" s="431">
        <f t="shared" si="99"/>
        <v>952175</v>
      </c>
      <c r="I306" s="431">
        <f t="shared" si="99"/>
        <v>0</v>
      </c>
      <c r="J306" s="431">
        <f t="shared" si="99"/>
        <v>952175</v>
      </c>
      <c r="K306" s="431">
        <f t="shared" si="99"/>
        <v>0</v>
      </c>
      <c r="L306" s="423">
        <f t="shared" si="99"/>
        <v>952175</v>
      </c>
      <c r="M306" s="423">
        <f t="shared" si="99"/>
        <v>1000</v>
      </c>
      <c r="N306" s="367">
        <f t="shared" si="99"/>
        <v>953175</v>
      </c>
      <c r="O306" s="375">
        <f>SUM(O307:O322)</f>
        <v>0</v>
      </c>
      <c r="P306" s="375">
        <f>SUM(P307:P322)</f>
        <v>953175</v>
      </c>
    </row>
    <row r="307" spans="1:16" ht="24" hidden="1">
      <c r="A307" s="421"/>
      <c r="B307" s="421"/>
      <c r="C307" s="421">
        <v>3020</v>
      </c>
      <c r="D307" s="422" t="s">
        <v>153</v>
      </c>
      <c r="E307" s="431">
        <v>50980</v>
      </c>
      <c r="F307" s="431">
        <v>52089</v>
      </c>
      <c r="G307" s="420">
        <v>0</v>
      </c>
      <c r="H307" s="432">
        <f>SUM(F307+G307)</f>
        <v>52089</v>
      </c>
      <c r="I307" s="420"/>
      <c r="J307" s="432">
        <f>H307+I307</f>
        <v>52089</v>
      </c>
      <c r="K307" s="420"/>
      <c r="L307" s="425">
        <f>J307+K307</f>
        <v>52089</v>
      </c>
      <c r="M307" s="425"/>
      <c r="N307" s="375">
        <f>L307+M307</f>
        <v>52089</v>
      </c>
      <c r="O307" s="375"/>
      <c r="P307" s="375">
        <f>N307+O307</f>
        <v>52089</v>
      </c>
    </row>
    <row r="308" spans="1:16" ht="12.75" hidden="1">
      <c r="A308" s="421"/>
      <c r="B308" s="421"/>
      <c r="C308" s="421">
        <v>4010</v>
      </c>
      <c r="D308" s="422" t="s">
        <v>147</v>
      </c>
      <c r="E308" s="432">
        <v>518409</v>
      </c>
      <c r="F308" s="432">
        <v>586228</v>
      </c>
      <c r="G308" s="420">
        <v>0</v>
      </c>
      <c r="H308" s="432">
        <f aca="true" t="shared" si="100" ref="H308:H325">SUM(F308+G308)</f>
        <v>586228</v>
      </c>
      <c r="I308" s="420"/>
      <c r="J308" s="432">
        <f aca="true" t="shared" si="101" ref="J308:J322">H308+I308</f>
        <v>586228</v>
      </c>
      <c r="K308" s="420"/>
      <c r="L308" s="425">
        <f aca="true" t="shared" si="102" ref="L308:L322">J308+K308</f>
        <v>586228</v>
      </c>
      <c r="M308" s="425"/>
      <c r="N308" s="375">
        <f aca="true" t="shared" si="103" ref="N308:N322">L308+M308</f>
        <v>586228</v>
      </c>
      <c r="O308" s="375"/>
      <c r="P308" s="375">
        <f aca="true" t="shared" si="104" ref="P308:P327">N308+O308</f>
        <v>586228</v>
      </c>
    </row>
    <row r="309" spans="1:16" ht="12.75" hidden="1">
      <c r="A309" s="421"/>
      <c r="B309" s="421"/>
      <c r="C309" s="421">
        <v>4040</v>
      </c>
      <c r="D309" s="422" t="s">
        <v>148</v>
      </c>
      <c r="E309" s="432">
        <v>42239</v>
      </c>
      <c r="F309" s="432">
        <v>44065</v>
      </c>
      <c r="G309" s="420">
        <v>0</v>
      </c>
      <c r="H309" s="432">
        <f t="shared" si="100"/>
        <v>44065</v>
      </c>
      <c r="I309" s="420"/>
      <c r="J309" s="432">
        <f t="shared" si="101"/>
        <v>44065</v>
      </c>
      <c r="K309" s="420"/>
      <c r="L309" s="425">
        <f t="shared" si="102"/>
        <v>44065</v>
      </c>
      <c r="M309" s="425"/>
      <c r="N309" s="375">
        <f t="shared" si="103"/>
        <v>44065</v>
      </c>
      <c r="O309" s="375"/>
      <c r="P309" s="375">
        <f t="shared" si="104"/>
        <v>44065</v>
      </c>
    </row>
    <row r="310" spans="1:16" ht="12.75" hidden="1">
      <c r="A310" s="421"/>
      <c r="B310" s="421"/>
      <c r="C310" s="421">
        <v>4110</v>
      </c>
      <c r="D310" s="422" t="s">
        <v>142</v>
      </c>
      <c r="E310" s="432">
        <v>110460</v>
      </c>
      <c r="F310" s="432">
        <v>122168</v>
      </c>
      <c r="G310" s="420">
        <v>0</v>
      </c>
      <c r="H310" s="432">
        <f t="shared" si="100"/>
        <v>122168</v>
      </c>
      <c r="I310" s="420"/>
      <c r="J310" s="432">
        <f t="shared" si="101"/>
        <v>122168</v>
      </c>
      <c r="K310" s="420"/>
      <c r="L310" s="425">
        <f t="shared" si="102"/>
        <v>122168</v>
      </c>
      <c r="M310" s="425"/>
      <c r="N310" s="375">
        <f t="shared" si="103"/>
        <v>122168</v>
      </c>
      <c r="O310" s="375"/>
      <c r="P310" s="375">
        <f t="shared" si="104"/>
        <v>122168</v>
      </c>
    </row>
    <row r="311" spans="1:16" ht="12.75" hidden="1">
      <c r="A311" s="421"/>
      <c r="B311" s="421"/>
      <c r="C311" s="421">
        <v>4120</v>
      </c>
      <c r="D311" s="422" t="s">
        <v>143</v>
      </c>
      <c r="E311" s="432">
        <v>16840</v>
      </c>
      <c r="F311" s="432">
        <v>16637</v>
      </c>
      <c r="G311" s="420">
        <v>0</v>
      </c>
      <c r="H311" s="432">
        <f t="shared" si="100"/>
        <v>16637</v>
      </c>
      <c r="I311" s="420"/>
      <c r="J311" s="432">
        <f t="shared" si="101"/>
        <v>16637</v>
      </c>
      <c r="K311" s="420"/>
      <c r="L311" s="425">
        <f t="shared" si="102"/>
        <v>16637</v>
      </c>
      <c r="M311" s="425"/>
      <c r="N311" s="375">
        <f t="shared" si="103"/>
        <v>16637</v>
      </c>
      <c r="O311" s="375"/>
      <c r="P311" s="375">
        <f t="shared" si="104"/>
        <v>16637</v>
      </c>
    </row>
    <row r="312" spans="1:16" ht="24">
      <c r="A312" s="421"/>
      <c r="B312" s="421"/>
      <c r="C312" s="421" t="s">
        <v>183</v>
      </c>
      <c r="D312" s="422" t="s">
        <v>175</v>
      </c>
      <c r="E312" s="432">
        <v>2990</v>
      </c>
      <c r="F312" s="432">
        <v>3395</v>
      </c>
      <c r="G312" s="420">
        <v>0</v>
      </c>
      <c r="H312" s="432">
        <f t="shared" si="100"/>
        <v>3395</v>
      </c>
      <c r="I312" s="420"/>
      <c r="J312" s="432">
        <f t="shared" si="101"/>
        <v>3395</v>
      </c>
      <c r="K312" s="420"/>
      <c r="L312" s="425">
        <f t="shared" si="102"/>
        <v>3395</v>
      </c>
      <c r="M312" s="425"/>
      <c r="N312" s="375">
        <f t="shared" si="103"/>
        <v>3395</v>
      </c>
      <c r="O312" s="375">
        <v>-2020</v>
      </c>
      <c r="P312" s="375">
        <f t="shared" si="104"/>
        <v>1375</v>
      </c>
    </row>
    <row r="313" spans="1:16" ht="12.75">
      <c r="A313" s="421"/>
      <c r="B313" s="421"/>
      <c r="C313" s="421">
        <v>4210</v>
      </c>
      <c r="D313" s="422" t="s">
        <v>132</v>
      </c>
      <c r="E313" s="432">
        <v>19020</v>
      </c>
      <c r="F313" s="432">
        <v>19591</v>
      </c>
      <c r="G313" s="420">
        <v>0</v>
      </c>
      <c r="H313" s="432">
        <f t="shared" si="100"/>
        <v>19591</v>
      </c>
      <c r="I313" s="420"/>
      <c r="J313" s="432">
        <f t="shared" si="101"/>
        <v>19591</v>
      </c>
      <c r="K313" s="420"/>
      <c r="L313" s="425">
        <f t="shared" si="102"/>
        <v>19591</v>
      </c>
      <c r="M313" s="425"/>
      <c r="N313" s="375">
        <f t="shared" si="103"/>
        <v>19591</v>
      </c>
      <c r="O313" s="375">
        <v>1500</v>
      </c>
      <c r="P313" s="375">
        <f t="shared" si="104"/>
        <v>21091</v>
      </c>
    </row>
    <row r="314" spans="1:16" ht="24" hidden="1">
      <c r="A314" s="421"/>
      <c r="B314" s="421"/>
      <c r="C314" s="421">
        <v>4240</v>
      </c>
      <c r="D314" s="422" t="s">
        <v>176</v>
      </c>
      <c r="E314" s="432">
        <v>2949</v>
      </c>
      <c r="F314" s="432">
        <v>3038</v>
      </c>
      <c r="G314" s="420">
        <v>0</v>
      </c>
      <c r="H314" s="432">
        <f t="shared" si="100"/>
        <v>3038</v>
      </c>
      <c r="I314" s="420"/>
      <c r="J314" s="432">
        <f t="shared" si="101"/>
        <v>3038</v>
      </c>
      <c r="K314" s="420"/>
      <c r="L314" s="425">
        <f t="shared" si="102"/>
        <v>3038</v>
      </c>
      <c r="M314" s="425">
        <v>1000</v>
      </c>
      <c r="N314" s="375">
        <f t="shared" si="103"/>
        <v>4038</v>
      </c>
      <c r="O314" s="375"/>
      <c r="P314" s="375">
        <f t="shared" si="104"/>
        <v>4038</v>
      </c>
    </row>
    <row r="315" spans="1:16" ht="12.75">
      <c r="A315" s="421"/>
      <c r="B315" s="421"/>
      <c r="C315" s="421">
        <v>4260</v>
      </c>
      <c r="D315" s="422" t="s">
        <v>154</v>
      </c>
      <c r="E315" s="432">
        <v>33447</v>
      </c>
      <c r="F315" s="432">
        <v>34451</v>
      </c>
      <c r="G315" s="420">
        <v>0</v>
      </c>
      <c r="H315" s="432">
        <f t="shared" si="100"/>
        <v>34451</v>
      </c>
      <c r="I315" s="420"/>
      <c r="J315" s="432">
        <f t="shared" si="101"/>
        <v>34451</v>
      </c>
      <c r="K315" s="420"/>
      <c r="L315" s="425">
        <f t="shared" si="102"/>
        <v>34451</v>
      </c>
      <c r="M315" s="425"/>
      <c r="N315" s="375">
        <f t="shared" si="103"/>
        <v>34451</v>
      </c>
      <c r="O315" s="375">
        <v>-2000</v>
      </c>
      <c r="P315" s="375">
        <f t="shared" si="104"/>
        <v>32451</v>
      </c>
    </row>
    <row r="316" spans="1:16" ht="12.75" hidden="1">
      <c r="A316" s="421"/>
      <c r="B316" s="421"/>
      <c r="C316" s="421">
        <v>4270</v>
      </c>
      <c r="D316" s="422" t="s">
        <v>133</v>
      </c>
      <c r="E316" s="432">
        <v>5540</v>
      </c>
      <c r="F316" s="432">
        <v>5707</v>
      </c>
      <c r="G316" s="420">
        <v>0</v>
      </c>
      <c r="H316" s="432">
        <f t="shared" si="100"/>
        <v>5707</v>
      </c>
      <c r="I316" s="420"/>
      <c r="J316" s="432">
        <f t="shared" si="101"/>
        <v>5707</v>
      </c>
      <c r="K316" s="420"/>
      <c r="L316" s="425">
        <f t="shared" si="102"/>
        <v>5707</v>
      </c>
      <c r="M316" s="425"/>
      <c r="N316" s="375">
        <f t="shared" si="103"/>
        <v>5707</v>
      </c>
      <c r="O316" s="375"/>
      <c r="P316" s="375">
        <f t="shared" si="104"/>
        <v>5707</v>
      </c>
    </row>
    <row r="317" spans="1:16" ht="12.75" hidden="1">
      <c r="A317" s="421"/>
      <c r="B317" s="421"/>
      <c r="C317" s="421">
        <v>4280</v>
      </c>
      <c r="D317" s="422" t="s">
        <v>177</v>
      </c>
      <c r="E317" s="432">
        <v>1345</v>
      </c>
      <c r="F317" s="432">
        <v>1385</v>
      </c>
      <c r="G317" s="420">
        <v>0</v>
      </c>
      <c r="H317" s="432">
        <f t="shared" si="100"/>
        <v>1385</v>
      </c>
      <c r="I317" s="420"/>
      <c r="J317" s="432">
        <f t="shared" si="101"/>
        <v>1385</v>
      </c>
      <c r="K317" s="420"/>
      <c r="L317" s="425">
        <f t="shared" si="102"/>
        <v>1385</v>
      </c>
      <c r="M317" s="425"/>
      <c r="N317" s="375">
        <f t="shared" si="103"/>
        <v>1385</v>
      </c>
      <c r="O317" s="375"/>
      <c r="P317" s="375">
        <f t="shared" si="104"/>
        <v>1385</v>
      </c>
    </row>
    <row r="318" spans="1:16" ht="12.75">
      <c r="A318" s="420"/>
      <c r="B318" s="421"/>
      <c r="C318" s="421">
        <v>4300</v>
      </c>
      <c r="D318" s="422" t="s">
        <v>127</v>
      </c>
      <c r="E318" s="432">
        <v>21750</v>
      </c>
      <c r="F318" s="432">
        <v>22387</v>
      </c>
      <c r="G318" s="420">
        <v>0</v>
      </c>
      <c r="H318" s="432">
        <f t="shared" si="100"/>
        <v>22387</v>
      </c>
      <c r="I318" s="420">
        <v>-1300</v>
      </c>
      <c r="J318" s="432">
        <f t="shared" si="101"/>
        <v>21087</v>
      </c>
      <c r="K318" s="420"/>
      <c r="L318" s="425">
        <f t="shared" si="102"/>
        <v>21087</v>
      </c>
      <c r="M318" s="425"/>
      <c r="N318" s="375">
        <f t="shared" si="103"/>
        <v>21087</v>
      </c>
      <c r="O318" s="375">
        <v>2520</v>
      </c>
      <c r="P318" s="375">
        <f t="shared" si="104"/>
        <v>23607</v>
      </c>
    </row>
    <row r="319" spans="1:16" ht="12.75" hidden="1">
      <c r="A319" s="420"/>
      <c r="B319" s="421"/>
      <c r="C319" s="421" t="s">
        <v>311</v>
      </c>
      <c r="D319" s="422" t="s">
        <v>363</v>
      </c>
      <c r="E319" s="432"/>
      <c r="F319" s="432"/>
      <c r="G319" s="420"/>
      <c r="H319" s="432"/>
      <c r="I319" s="420">
        <v>1300</v>
      </c>
      <c r="J319" s="432">
        <f t="shared" si="101"/>
        <v>1300</v>
      </c>
      <c r="K319" s="420"/>
      <c r="L319" s="425">
        <f t="shared" si="102"/>
        <v>1300</v>
      </c>
      <c r="M319" s="425"/>
      <c r="N319" s="375">
        <f t="shared" si="103"/>
        <v>1300</v>
      </c>
      <c r="O319" s="375"/>
      <c r="P319" s="375">
        <f t="shared" si="104"/>
        <v>1300</v>
      </c>
    </row>
    <row r="320" spans="1:16" ht="12.75" hidden="1">
      <c r="A320" s="421"/>
      <c r="B320" s="421"/>
      <c r="C320" s="421">
        <v>4410</v>
      </c>
      <c r="D320" s="422" t="s">
        <v>149</v>
      </c>
      <c r="E320" s="432">
        <v>1746</v>
      </c>
      <c r="F320" s="432">
        <v>1799</v>
      </c>
      <c r="G320" s="420">
        <v>0</v>
      </c>
      <c r="H320" s="432">
        <f t="shared" si="100"/>
        <v>1799</v>
      </c>
      <c r="I320" s="420"/>
      <c r="J320" s="432">
        <f t="shared" si="101"/>
        <v>1799</v>
      </c>
      <c r="K320" s="420"/>
      <c r="L320" s="425">
        <f t="shared" si="102"/>
        <v>1799</v>
      </c>
      <c r="M320" s="425"/>
      <c r="N320" s="375">
        <f t="shared" si="103"/>
        <v>1799</v>
      </c>
      <c r="O320" s="375"/>
      <c r="P320" s="375">
        <f t="shared" si="104"/>
        <v>1799</v>
      </c>
    </row>
    <row r="321" spans="1:16" ht="12.75" hidden="1">
      <c r="A321" s="421"/>
      <c r="B321" s="421"/>
      <c r="C321" s="421">
        <v>4430</v>
      </c>
      <c r="D321" s="422" t="s">
        <v>144</v>
      </c>
      <c r="E321" s="432">
        <v>1080</v>
      </c>
      <c r="F321" s="432">
        <v>1112</v>
      </c>
      <c r="G321" s="420">
        <v>0</v>
      </c>
      <c r="H321" s="432">
        <f t="shared" si="100"/>
        <v>1112</v>
      </c>
      <c r="I321" s="420"/>
      <c r="J321" s="432">
        <f t="shared" si="101"/>
        <v>1112</v>
      </c>
      <c r="K321" s="420"/>
      <c r="L321" s="425">
        <f t="shared" si="102"/>
        <v>1112</v>
      </c>
      <c r="M321" s="425"/>
      <c r="N321" s="375">
        <f t="shared" si="103"/>
        <v>1112</v>
      </c>
      <c r="O321" s="375"/>
      <c r="P321" s="375">
        <f t="shared" si="104"/>
        <v>1112</v>
      </c>
    </row>
    <row r="322" spans="1:16" ht="24" hidden="1">
      <c r="A322" s="421"/>
      <c r="B322" s="421"/>
      <c r="C322" s="421">
        <v>4440</v>
      </c>
      <c r="D322" s="422" t="s">
        <v>150</v>
      </c>
      <c r="E322" s="432">
        <v>33021</v>
      </c>
      <c r="F322" s="432">
        <v>38123</v>
      </c>
      <c r="G322" s="420">
        <v>0</v>
      </c>
      <c r="H322" s="432">
        <f t="shared" si="100"/>
        <v>38123</v>
      </c>
      <c r="I322" s="420"/>
      <c r="J322" s="432">
        <f t="shared" si="101"/>
        <v>38123</v>
      </c>
      <c r="K322" s="420"/>
      <c r="L322" s="425">
        <f t="shared" si="102"/>
        <v>38123</v>
      </c>
      <c r="M322" s="425"/>
      <c r="N322" s="375">
        <f t="shared" si="103"/>
        <v>38123</v>
      </c>
      <c r="O322" s="375"/>
      <c r="P322" s="375">
        <f t="shared" si="104"/>
        <v>38123</v>
      </c>
    </row>
    <row r="323" spans="1:16" ht="12.75" hidden="1">
      <c r="A323" s="421"/>
      <c r="B323" s="421" t="s">
        <v>184</v>
      </c>
      <c r="C323" s="421"/>
      <c r="D323" s="422" t="s">
        <v>102</v>
      </c>
      <c r="E323" s="432">
        <f>SUM(E325)</f>
        <v>266847</v>
      </c>
      <c r="F323" s="432">
        <f>SUM(F325)</f>
        <v>263375</v>
      </c>
      <c r="G323" s="420">
        <f>SUM(G324:G325)</f>
        <v>0</v>
      </c>
      <c r="H323" s="432">
        <f t="shared" si="100"/>
        <v>263375</v>
      </c>
      <c r="I323" s="432">
        <f>SUM(I324:I325)</f>
        <v>0</v>
      </c>
      <c r="J323" s="432">
        <f>SUM(H323+I323)</f>
        <v>263375</v>
      </c>
      <c r="K323" s="420"/>
      <c r="L323" s="425">
        <f>SUM(L324:L325)</f>
        <v>263375</v>
      </c>
      <c r="M323" s="425">
        <f>SUM(M324:M325)</f>
        <v>0</v>
      </c>
      <c r="N323" s="375">
        <f>SUM(N324:N325)</f>
        <v>263375</v>
      </c>
      <c r="O323" s="375"/>
      <c r="P323" s="375">
        <f t="shared" si="104"/>
        <v>263375</v>
      </c>
    </row>
    <row r="324" spans="1:16" ht="12.75" hidden="1">
      <c r="A324" s="421"/>
      <c r="B324" s="421"/>
      <c r="C324" s="421" t="s">
        <v>191</v>
      </c>
      <c r="D324" s="422" t="s">
        <v>132</v>
      </c>
      <c r="E324" s="432"/>
      <c r="F324" s="432">
        <v>0</v>
      </c>
      <c r="G324" s="420">
        <v>4800</v>
      </c>
      <c r="H324" s="432">
        <f>SUM(F324+G324)</f>
        <v>4800</v>
      </c>
      <c r="I324" s="420"/>
      <c r="J324" s="432">
        <f>H324+I324</f>
        <v>4800</v>
      </c>
      <c r="K324" s="420"/>
      <c r="L324" s="425">
        <f aca="true" t="shared" si="105" ref="L324:L329">J324+K324</f>
        <v>4800</v>
      </c>
      <c r="M324" s="425"/>
      <c r="N324" s="375">
        <f>L324+M324</f>
        <v>4800</v>
      </c>
      <c r="O324" s="375"/>
      <c r="P324" s="375">
        <f t="shared" si="104"/>
        <v>4800</v>
      </c>
    </row>
    <row r="325" spans="1:16" ht="12.75" hidden="1">
      <c r="A325" s="421"/>
      <c r="B325" s="421"/>
      <c r="C325" s="421">
        <v>4300</v>
      </c>
      <c r="D325" s="422" t="s">
        <v>127</v>
      </c>
      <c r="E325" s="431">
        <v>266847</v>
      </c>
      <c r="F325" s="431">
        <v>263375</v>
      </c>
      <c r="G325" s="420">
        <v>-4800</v>
      </c>
      <c r="H325" s="432">
        <f t="shared" si="100"/>
        <v>258575</v>
      </c>
      <c r="I325" s="420"/>
      <c r="J325" s="432">
        <f aca="true" t="shared" si="106" ref="J325:J337">H325+I325</f>
        <v>258575</v>
      </c>
      <c r="K325" s="420"/>
      <c r="L325" s="425">
        <f t="shared" si="105"/>
        <v>258575</v>
      </c>
      <c r="M325" s="425"/>
      <c r="N325" s="375">
        <f>L325+M325</f>
        <v>258575</v>
      </c>
      <c r="O325" s="375"/>
      <c r="P325" s="375">
        <f t="shared" si="104"/>
        <v>258575</v>
      </c>
    </row>
    <row r="326" spans="1:16" ht="12.75" hidden="1">
      <c r="A326" s="421"/>
      <c r="B326" s="421" t="s">
        <v>185</v>
      </c>
      <c r="C326" s="421"/>
      <c r="D326" s="422" t="s">
        <v>186</v>
      </c>
      <c r="E326" s="432">
        <f>SUM(E327)</f>
        <v>17281</v>
      </c>
      <c r="F326" s="432">
        <f>SUM(F327)</f>
        <v>18996</v>
      </c>
      <c r="G326" s="420"/>
      <c r="H326" s="432">
        <f>SUM(H327)</f>
        <v>18996</v>
      </c>
      <c r="I326" s="420"/>
      <c r="J326" s="432">
        <f t="shared" si="106"/>
        <v>18996</v>
      </c>
      <c r="K326" s="432">
        <f>K327</f>
        <v>0</v>
      </c>
      <c r="L326" s="425">
        <f>L327</f>
        <v>18996</v>
      </c>
      <c r="M326" s="425">
        <f>M327</f>
        <v>0</v>
      </c>
      <c r="N326" s="375">
        <f>N327</f>
        <v>18996</v>
      </c>
      <c r="O326" s="375"/>
      <c r="P326" s="375">
        <f t="shared" si="104"/>
        <v>18996</v>
      </c>
    </row>
    <row r="327" spans="1:16" ht="12.75" hidden="1">
      <c r="A327" s="421"/>
      <c r="B327" s="421"/>
      <c r="C327" s="421" t="s">
        <v>187</v>
      </c>
      <c r="D327" s="422" t="s">
        <v>188</v>
      </c>
      <c r="E327" s="431">
        <v>17281</v>
      </c>
      <c r="F327" s="431">
        <v>18996</v>
      </c>
      <c r="G327" s="420"/>
      <c r="H327" s="432">
        <f>F327+G327</f>
        <v>18996</v>
      </c>
      <c r="I327" s="420"/>
      <c r="J327" s="432">
        <f t="shared" si="106"/>
        <v>18996</v>
      </c>
      <c r="K327" s="420"/>
      <c r="L327" s="425">
        <f t="shared" si="105"/>
        <v>18996</v>
      </c>
      <c r="M327" s="425"/>
      <c r="N327" s="375">
        <f>L327+M327</f>
        <v>18996</v>
      </c>
      <c r="O327" s="375"/>
      <c r="P327" s="375">
        <f t="shared" si="104"/>
        <v>18996</v>
      </c>
    </row>
    <row r="328" spans="1:16" ht="12.75">
      <c r="A328" s="421"/>
      <c r="B328" s="421" t="s">
        <v>189</v>
      </c>
      <c r="C328" s="421"/>
      <c r="D328" s="422" t="s">
        <v>16</v>
      </c>
      <c r="E328" s="432">
        <f>SUM(E331:E337)</f>
        <v>24022</v>
      </c>
      <c r="F328" s="432">
        <f>SUM(F331:F337)</f>
        <v>24600</v>
      </c>
      <c r="G328" s="425">
        <f>SUM(G329:G337)</f>
        <v>79700</v>
      </c>
      <c r="H328" s="432">
        <f>SUM(H329:H337)</f>
        <v>104300</v>
      </c>
      <c r="I328" s="420"/>
      <c r="J328" s="432">
        <f t="shared" si="106"/>
        <v>104300</v>
      </c>
      <c r="K328" s="432">
        <f>SUM(K329:K337)</f>
        <v>0</v>
      </c>
      <c r="L328" s="425">
        <f>SUM(L329:L337)</f>
        <v>104300</v>
      </c>
      <c r="M328" s="425">
        <f>SUM(M329:M337)</f>
        <v>6500</v>
      </c>
      <c r="N328" s="375">
        <f>SUM(N329:N337)</f>
        <v>110800</v>
      </c>
      <c r="O328" s="375">
        <v>9120</v>
      </c>
      <c r="P328" s="375">
        <f>SUM(P329:P337)</f>
        <v>119920</v>
      </c>
    </row>
    <row r="329" spans="1:16" ht="24" hidden="1">
      <c r="A329" s="421"/>
      <c r="B329" s="421"/>
      <c r="C329" s="421">
        <v>3020</v>
      </c>
      <c r="D329" s="422" t="s">
        <v>153</v>
      </c>
      <c r="E329" s="432"/>
      <c r="F329" s="432">
        <v>0</v>
      </c>
      <c r="G329" s="420">
        <v>200</v>
      </c>
      <c r="H329" s="432">
        <f>SUM(F329:G329)</f>
        <v>200</v>
      </c>
      <c r="I329" s="420"/>
      <c r="J329" s="432">
        <f t="shared" si="106"/>
        <v>200</v>
      </c>
      <c r="K329" s="420"/>
      <c r="L329" s="425">
        <f t="shared" si="105"/>
        <v>200</v>
      </c>
      <c r="M329" s="425"/>
      <c r="N329" s="375">
        <f>L329+M329</f>
        <v>200</v>
      </c>
      <c r="O329" s="375"/>
      <c r="P329" s="375">
        <f>N329+O329</f>
        <v>200</v>
      </c>
    </row>
    <row r="330" spans="1:16" ht="12.75" hidden="1">
      <c r="A330" s="421"/>
      <c r="B330" s="421"/>
      <c r="C330" s="421" t="s">
        <v>205</v>
      </c>
      <c r="D330" s="422" t="s">
        <v>147</v>
      </c>
      <c r="E330" s="432"/>
      <c r="F330" s="432">
        <v>0</v>
      </c>
      <c r="G330" s="425">
        <v>62500</v>
      </c>
      <c r="H330" s="432">
        <f aca="true" t="shared" si="107" ref="H330:H337">SUM(F330:G330)</f>
        <v>62500</v>
      </c>
      <c r="I330" s="420"/>
      <c r="J330" s="432">
        <f t="shared" si="106"/>
        <v>62500</v>
      </c>
      <c r="K330" s="420"/>
      <c r="L330" s="425">
        <f aca="true" t="shared" si="108" ref="L330:L337">J330+K330</f>
        <v>62500</v>
      </c>
      <c r="M330" s="425"/>
      <c r="N330" s="375">
        <f aca="true" t="shared" si="109" ref="N330:N337">L330+M330</f>
        <v>62500</v>
      </c>
      <c r="O330" s="375"/>
      <c r="P330" s="375">
        <f aca="true" t="shared" si="110" ref="P330:P383">N330+O330</f>
        <v>62500</v>
      </c>
    </row>
    <row r="331" spans="1:16" ht="12.75" hidden="1">
      <c r="A331" s="421"/>
      <c r="B331" s="421"/>
      <c r="C331" s="421" t="s">
        <v>190</v>
      </c>
      <c r="D331" s="422" t="s">
        <v>142</v>
      </c>
      <c r="E331" s="432">
        <v>50</v>
      </c>
      <c r="F331" s="432">
        <v>50</v>
      </c>
      <c r="G331" s="425">
        <v>10770</v>
      </c>
      <c r="H331" s="432">
        <f t="shared" si="107"/>
        <v>10820</v>
      </c>
      <c r="I331" s="420"/>
      <c r="J331" s="432">
        <f t="shared" si="106"/>
        <v>10820</v>
      </c>
      <c r="K331" s="420"/>
      <c r="L331" s="425">
        <f t="shared" si="108"/>
        <v>10820</v>
      </c>
      <c r="M331" s="425"/>
      <c r="N331" s="375">
        <f t="shared" si="109"/>
        <v>10820</v>
      </c>
      <c r="O331" s="375"/>
      <c r="P331" s="375">
        <f t="shared" si="110"/>
        <v>10820</v>
      </c>
    </row>
    <row r="332" spans="1:16" ht="12.75" hidden="1">
      <c r="A332" s="421"/>
      <c r="B332" s="421"/>
      <c r="C332" s="421" t="s">
        <v>206</v>
      </c>
      <c r="D332" s="422" t="s">
        <v>143</v>
      </c>
      <c r="E332" s="432"/>
      <c r="F332" s="432">
        <v>0</v>
      </c>
      <c r="G332" s="425">
        <v>1540</v>
      </c>
      <c r="H332" s="432">
        <f t="shared" si="107"/>
        <v>1540</v>
      </c>
      <c r="I332" s="420"/>
      <c r="J332" s="432">
        <f t="shared" si="106"/>
        <v>1540</v>
      </c>
      <c r="K332" s="420"/>
      <c r="L332" s="425">
        <f t="shared" si="108"/>
        <v>1540</v>
      </c>
      <c r="M332" s="425"/>
      <c r="N332" s="375">
        <f t="shared" si="109"/>
        <v>1540</v>
      </c>
      <c r="O332" s="375"/>
      <c r="P332" s="375">
        <f t="shared" si="110"/>
        <v>1540</v>
      </c>
    </row>
    <row r="333" spans="1:16" ht="12.75" hidden="1">
      <c r="A333" s="421"/>
      <c r="B333" s="421"/>
      <c r="C333" s="421" t="s">
        <v>173</v>
      </c>
      <c r="D333" s="422" t="s">
        <v>174</v>
      </c>
      <c r="E333" s="432"/>
      <c r="F333" s="432"/>
      <c r="G333" s="425"/>
      <c r="H333" s="432"/>
      <c r="I333" s="420"/>
      <c r="J333" s="432"/>
      <c r="K333" s="420"/>
      <c r="L333" s="425"/>
      <c r="M333" s="425">
        <v>800</v>
      </c>
      <c r="N333" s="375">
        <f t="shared" si="109"/>
        <v>800</v>
      </c>
      <c r="O333" s="375"/>
      <c r="P333" s="375">
        <f t="shared" si="110"/>
        <v>800</v>
      </c>
    </row>
    <row r="334" spans="1:16" ht="12.75">
      <c r="A334" s="421"/>
      <c r="B334" s="421"/>
      <c r="C334" s="421" t="s">
        <v>191</v>
      </c>
      <c r="D334" s="422" t="s">
        <v>132</v>
      </c>
      <c r="E334" s="432">
        <v>3000</v>
      </c>
      <c r="F334" s="432">
        <v>3000</v>
      </c>
      <c r="G334" s="425">
        <v>2000</v>
      </c>
      <c r="H334" s="432">
        <f t="shared" si="107"/>
        <v>5000</v>
      </c>
      <c r="I334" s="420"/>
      <c r="J334" s="432">
        <f t="shared" si="106"/>
        <v>5000</v>
      </c>
      <c r="K334" s="420"/>
      <c r="L334" s="425">
        <f t="shared" si="108"/>
        <v>5000</v>
      </c>
      <c r="M334" s="425"/>
      <c r="N334" s="375">
        <f t="shared" si="109"/>
        <v>5000</v>
      </c>
      <c r="O334" s="375">
        <v>-400</v>
      </c>
      <c r="P334" s="375">
        <f t="shared" si="110"/>
        <v>4600</v>
      </c>
    </row>
    <row r="335" spans="1:16" ht="12.75">
      <c r="A335" s="420"/>
      <c r="B335" s="421"/>
      <c r="C335" s="421" t="s">
        <v>140</v>
      </c>
      <c r="D335" s="422" t="s">
        <v>127</v>
      </c>
      <c r="E335" s="432">
        <v>1550</v>
      </c>
      <c r="F335" s="432">
        <v>1550</v>
      </c>
      <c r="G335" s="425">
        <v>1000</v>
      </c>
      <c r="H335" s="432">
        <f t="shared" si="107"/>
        <v>2550</v>
      </c>
      <c r="I335" s="420"/>
      <c r="J335" s="432">
        <f t="shared" si="106"/>
        <v>2550</v>
      </c>
      <c r="K335" s="420"/>
      <c r="L335" s="425">
        <f t="shared" si="108"/>
        <v>2550</v>
      </c>
      <c r="M335" s="425">
        <v>-800</v>
      </c>
      <c r="N335" s="375">
        <f t="shared" si="109"/>
        <v>1750</v>
      </c>
      <c r="O335" s="375">
        <v>9120</v>
      </c>
      <c r="P335" s="375">
        <f t="shared" si="110"/>
        <v>10870</v>
      </c>
    </row>
    <row r="336" spans="1:16" ht="12.75">
      <c r="A336" s="421"/>
      <c r="B336" s="421"/>
      <c r="C336" s="421">
        <v>4410</v>
      </c>
      <c r="D336" s="422" t="s">
        <v>149</v>
      </c>
      <c r="E336" s="420"/>
      <c r="F336" s="420">
        <v>0</v>
      </c>
      <c r="G336" s="425">
        <v>250</v>
      </c>
      <c r="H336" s="432">
        <f t="shared" si="107"/>
        <v>250</v>
      </c>
      <c r="I336" s="420"/>
      <c r="J336" s="432">
        <f t="shared" si="106"/>
        <v>250</v>
      </c>
      <c r="K336" s="420"/>
      <c r="L336" s="425">
        <f t="shared" si="108"/>
        <v>250</v>
      </c>
      <c r="M336" s="425"/>
      <c r="N336" s="375">
        <f t="shared" si="109"/>
        <v>250</v>
      </c>
      <c r="O336" s="375">
        <v>400</v>
      </c>
      <c r="P336" s="375">
        <f t="shared" si="110"/>
        <v>650</v>
      </c>
    </row>
    <row r="337" spans="1:16" ht="24" hidden="1">
      <c r="A337" s="421"/>
      <c r="B337" s="421"/>
      <c r="C337" s="421" t="s">
        <v>192</v>
      </c>
      <c r="D337" s="422" t="s">
        <v>150</v>
      </c>
      <c r="E337" s="432">
        <v>19422</v>
      </c>
      <c r="F337" s="432">
        <v>20000</v>
      </c>
      <c r="G337" s="425">
        <v>1440</v>
      </c>
      <c r="H337" s="432">
        <f t="shared" si="107"/>
        <v>21440</v>
      </c>
      <c r="I337" s="420"/>
      <c r="J337" s="432">
        <f t="shared" si="106"/>
        <v>21440</v>
      </c>
      <c r="K337" s="420"/>
      <c r="L337" s="425">
        <f t="shared" si="108"/>
        <v>21440</v>
      </c>
      <c r="M337" s="425">
        <v>6500</v>
      </c>
      <c r="N337" s="375">
        <f t="shared" si="109"/>
        <v>27940</v>
      </c>
      <c r="O337" s="375"/>
      <c r="P337" s="375">
        <f t="shared" si="110"/>
        <v>27940</v>
      </c>
    </row>
    <row r="338" spans="1:16" ht="12.75" hidden="1">
      <c r="A338" s="407" t="s">
        <v>193</v>
      </c>
      <c r="B338" s="407"/>
      <c r="C338" s="407"/>
      <c r="D338" s="428" t="s">
        <v>194</v>
      </c>
      <c r="E338" s="430">
        <f>SUM(E339+E345)</f>
        <v>169902</v>
      </c>
      <c r="F338" s="430">
        <f>SUM(F339+F345)</f>
        <v>134200</v>
      </c>
      <c r="G338" s="420">
        <v>0</v>
      </c>
      <c r="H338" s="430">
        <f aca="true" t="shared" si="111" ref="H338:N338">SUM(H339+H345)</f>
        <v>134200</v>
      </c>
      <c r="I338" s="430">
        <f t="shared" si="111"/>
        <v>0</v>
      </c>
      <c r="J338" s="430">
        <f t="shared" si="111"/>
        <v>134200</v>
      </c>
      <c r="K338" s="430">
        <f t="shared" si="111"/>
        <v>0</v>
      </c>
      <c r="L338" s="409">
        <f t="shared" si="111"/>
        <v>134200</v>
      </c>
      <c r="M338" s="409">
        <f t="shared" si="111"/>
        <v>0</v>
      </c>
      <c r="N338" s="366">
        <f t="shared" si="111"/>
        <v>134200</v>
      </c>
      <c r="O338" s="375"/>
      <c r="P338" s="375">
        <f t="shared" si="110"/>
        <v>134200</v>
      </c>
    </row>
    <row r="339" spans="1:16" ht="12.75" hidden="1">
      <c r="A339" s="420"/>
      <c r="B339" s="420">
        <v>85154</v>
      </c>
      <c r="C339" s="421"/>
      <c r="D339" s="420" t="s">
        <v>195</v>
      </c>
      <c r="E339" s="432">
        <f>SUM(E341:E344)</f>
        <v>94902</v>
      </c>
      <c r="F339" s="432">
        <f>SUM(F341:F344)</f>
        <v>84200</v>
      </c>
      <c r="G339" s="420">
        <v>0</v>
      </c>
      <c r="H339" s="432">
        <f>SUM(H341:H344)</f>
        <v>84200</v>
      </c>
      <c r="I339" s="432">
        <f>SUM(I341:I344)</f>
        <v>0</v>
      </c>
      <c r="J339" s="432">
        <f>SUM(J341:J344)</f>
        <v>84200</v>
      </c>
      <c r="K339" s="432">
        <f>SUM(K341:K344)</f>
        <v>0</v>
      </c>
      <c r="L339" s="425">
        <f>SUM(L341:L344)</f>
        <v>84200</v>
      </c>
      <c r="M339" s="425"/>
      <c r="N339" s="375">
        <f aca="true" t="shared" si="112" ref="N339:N344">L339+M339</f>
        <v>84200</v>
      </c>
      <c r="O339" s="375"/>
      <c r="P339" s="375">
        <f t="shared" si="110"/>
        <v>84200</v>
      </c>
    </row>
    <row r="340" spans="1:16" ht="12.75" hidden="1">
      <c r="A340" s="420"/>
      <c r="B340" s="420"/>
      <c r="C340" s="421" t="s">
        <v>173</v>
      </c>
      <c r="D340" s="422" t="s">
        <v>174</v>
      </c>
      <c r="E340" s="432"/>
      <c r="F340" s="432"/>
      <c r="G340" s="420"/>
      <c r="H340" s="432"/>
      <c r="I340" s="432"/>
      <c r="J340" s="432"/>
      <c r="K340" s="432"/>
      <c r="L340" s="425"/>
      <c r="M340" s="425">
        <v>2400</v>
      </c>
      <c r="N340" s="375">
        <f t="shared" si="112"/>
        <v>2400</v>
      </c>
      <c r="O340" s="375"/>
      <c r="P340" s="375">
        <f t="shared" si="110"/>
        <v>2400</v>
      </c>
    </row>
    <row r="341" spans="1:16" ht="60" hidden="1">
      <c r="A341" s="421"/>
      <c r="B341" s="421"/>
      <c r="C341" s="421" t="s">
        <v>138</v>
      </c>
      <c r="D341" s="422" t="s">
        <v>139</v>
      </c>
      <c r="E341" s="432">
        <v>0</v>
      </c>
      <c r="F341" s="432">
        <v>2000</v>
      </c>
      <c r="G341" s="420">
        <v>0</v>
      </c>
      <c r="H341" s="432">
        <v>2000</v>
      </c>
      <c r="I341" s="420"/>
      <c r="J341" s="432">
        <f>H341+I341</f>
        <v>2000</v>
      </c>
      <c r="K341" s="420"/>
      <c r="L341" s="425">
        <f>J341+K341</f>
        <v>2000</v>
      </c>
      <c r="M341" s="425"/>
      <c r="N341" s="375">
        <f t="shared" si="112"/>
        <v>2000</v>
      </c>
      <c r="O341" s="375"/>
      <c r="P341" s="375">
        <f t="shared" si="110"/>
        <v>2000</v>
      </c>
    </row>
    <row r="342" spans="1:16" ht="12.75" hidden="1">
      <c r="A342" s="421"/>
      <c r="B342" s="421"/>
      <c r="C342" s="421" t="s">
        <v>191</v>
      </c>
      <c r="D342" s="422" t="s">
        <v>132</v>
      </c>
      <c r="E342" s="432">
        <v>32922</v>
      </c>
      <c r="F342" s="432">
        <v>30000</v>
      </c>
      <c r="G342" s="420">
        <v>0</v>
      </c>
      <c r="H342" s="432">
        <v>30000</v>
      </c>
      <c r="I342" s="420"/>
      <c r="J342" s="432">
        <f>H342+I342</f>
        <v>30000</v>
      </c>
      <c r="K342" s="420"/>
      <c r="L342" s="425">
        <f>J342+K342</f>
        <v>30000</v>
      </c>
      <c r="M342" s="425"/>
      <c r="N342" s="375">
        <f t="shared" si="112"/>
        <v>30000</v>
      </c>
      <c r="O342" s="375"/>
      <c r="P342" s="375">
        <f t="shared" si="110"/>
        <v>30000</v>
      </c>
    </row>
    <row r="343" spans="1:16" ht="12.75" hidden="1">
      <c r="A343" s="421"/>
      <c r="B343" s="421"/>
      <c r="C343" s="421" t="s">
        <v>140</v>
      </c>
      <c r="D343" s="422" t="s">
        <v>127</v>
      </c>
      <c r="E343" s="432">
        <v>61180</v>
      </c>
      <c r="F343" s="432">
        <v>51200</v>
      </c>
      <c r="G343" s="420">
        <v>0</v>
      </c>
      <c r="H343" s="432">
        <v>51200</v>
      </c>
      <c r="I343" s="420"/>
      <c r="J343" s="432">
        <f>H343+I343</f>
        <v>51200</v>
      </c>
      <c r="K343" s="420"/>
      <c r="L343" s="425">
        <f>J343+K343</f>
        <v>51200</v>
      </c>
      <c r="M343" s="425">
        <v>-2400</v>
      </c>
      <c r="N343" s="375">
        <f t="shared" si="112"/>
        <v>48800</v>
      </c>
      <c r="O343" s="375"/>
      <c r="P343" s="375">
        <f t="shared" si="110"/>
        <v>48800</v>
      </c>
    </row>
    <row r="344" spans="1:16" ht="12.75" hidden="1">
      <c r="A344" s="421"/>
      <c r="B344" s="421"/>
      <c r="C344" s="421" t="s">
        <v>196</v>
      </c>
      <c r="D344" s="422" t="s">
        <v>149</v>
      </c>
      <c r="E344" s="432">
        <v>800</v>
      </c>
      <c r="F344" s="432">
        <v>1000</v>
      </c>
      <c r="G344" s="420">
        <v>0</v>
      </c>
      <c r="H344" s="432">
        <v>1000</v>
      </c>
      <c r="I344" s="420"/>
      <c r="J344" s="432">
        <f>H344+I344</f>
        <v>1000</v>
      </c>
      <c r="K344" s="420"/>
      <c r="L344" s="425">
        <f>J344+K344</f>
        <v>1000</v>
      </c>
      <c r="M344" s="425"/>
      <c r="N344" s="375">
        <f t="shared" si="112"/>
        <v>1000</v>
      </c>
      <c r="O344" s="375"/>
      <c r="P344" s="375">
        <f t="shared" si="110"/>
        <v>1000</v>
      </c>
    </row>
    <row r="345" spans="1:16" ht="12.75" hidden="1">
      <c r="A345" s="421"/>
      <c r="B345" s="421" t="s">
        <v>197</v>
      </c>
      <c r="C345" s="421"/>
      <c r="D345" s="422" t="s">
        <v>16</v>
      </c>
      <c r="E345" s="432">
        <f>SUM(E347:E347)</f>
        <v>75000</v>
      </c>
      <c r="F345" s="432">
        <f>SUM(F347:F347)</f>
        <v>50000</v>
      </c>
      <c r="G345" s="420">
        <v>0</v>
      </c>
      <c r="H345" s="432">
        <f>H346+H347</f>
        <v>50000</v>
      </c>
      <c r="I345" s="432">
        <f>I346+I347</f>
        <v>0</v>
      </c>
      <c r="J345" s="432">
        <f>J346+J347</f>
        <v>50000</v>
      </c>
      <c r="K345" s="432">
        <f>K346+K347</f>
        <v>0</v>
      </c>
      <c r="L345" s="425">
        <f>SUM(L346:L347)</f>
        <v>50000</v>
      </c>
      <c r="M345" s="425">
        <f>SUM(M346:M347)</f>
        <v>0</v>
      </c>
      <c r="N345" s="375">
        <f>SUM(N346:N347)</f>
        <v>50000</v>
      </c>
      <c r="O345" s="375"/>
      <c r="P345" s="375">
        <f t="shared" si="110"/>
        <v>50000</v>
      </c>
    </row>
    <row r="346" spans="1:16" ht="12.75" hidden="1">
      <c r="A346" s="421"/>
      <c r="B346" s="421"/>
      <c r="C346" s="421" t="s">
        <v>191</v>
      </c>
      <c r="D346" s="422" t="s">
        <v>132</v>
      </c>
      <c r="E346" s="432"/>
      <c r="F346" s="432"/>
      <c r="G346" s="420"/>
      <c r="H346" s="432">
        <v>0</v>
      </c>
      <c r="I346" s="420">
        <v>25000</v>
      </c>
      <c r="J346" s="432">
        <f>H346+I346</f>
        <v>25000</v>
      </c>
      <c r="K346" s="420"/>
      <c r="L346" s="425">
        <f>J346+K346</f>
        <v>25000</v>
      </c>
      <c r="M346" s="425"/>
      <c r="N346" s="375">
        <f>L346+M346</f>
        <v>25000</v>
      </c>
      <c r="O346" s="375"/>
      <c r="P346" s="375">
        <f t="shared" si="110"/>
        <v>25000</v>
      </c>
    </row>
    <row r="347" spans="1:16" ht="12.75" hidden="1">
      <c r="A347" s="421"/>
      <c r="B347" s="421"/>
      <c r="C347" s="421" t="s">
        <v>198</v>
      </c>
      <c r="D347" s="422" t="s">
        <v>199</v>
      </c>
      <c r="E347" s="432">
        <v>75000</v>
      </c>
      <c r="F347" s="432">
        <v>50000</v>
      </c>
      <c r="G347" s="420">
        <v>0</v>
      </c>
      <c r="H347" s="432">
        <v>50000</v>
      </c>
      <c r="I347" s="420">
        <v>-25000</v>
      </c>
      <c r="J347" s="432">
        <f>H347+I347</f>
        <v>25000</v>
      </c>
      <c r="K347" s="420"/>
      <c r="L347" s="425">
        <f>J347+K347</f>
        <v>25000</v>
      </c>
      <c r="M347" s="425"/>
      <c r="N347" s="375">
        <f>L347+M347</f>
        <v>25000</v>
      </c>
      <c r="O347" s="375"/>
      <c r="P347" s="375">
        <f t="shared" si="110"/>
        <v>25000</v>
      </c>
    </row>
    <row r="348" spans="1:16" ht="12.75" hidden="1">
      <c r="A348" s="407" t="s">
        <v>200</v>
      </c>
      <c r="B348" s="407"/>
      <c r="C348" s="407"/>
      <c r="D348" s="408" t="s">
        <v>103</v>
      </c>
      <c r="E348" s="433" t="e">
        <f>SUM(E349+E356+E358+E360+#REF!+E363+E378+#REF!+E381)</f>
        <v>#REF!</v>
      </c>
      <c r="F348" s="433">
        <f>SUM(F349+F356+F358+F360+F363+F378+F381)</f>
        <v>1204302</v>
      </c>
      <c r="G348" s="420">
        <v>0</v>
      </c>
      <c r="H348" s="433">
        <f aca="true" t="shared" si="113" ref="H348:N348">SUM(H349+H356+H358+H360+H363+H378+H381)</f>
        <v>1204302</v>
      </c>
      <c r="I348" s="433">
        <f t="shared" si="113"/>
        <v>10014</v>
      </c>
      <c r="J348" s="433">
        <f t="shared" si="113"/>
        <v>1214316</v>
      </c>
      <c r="K348" s="433">
        <f t="shared" si="113"/>
        <v>0</v>
      </c>
      <c r="L348" s="418">
        <f t="shared" si="113"/>
        <v>1214316</v>
      </c>
      <c r="M348" s="418">
        <f t="shared" si="113"/>
        <v>54200</v>
      </c>
      <c r="N348" s="404">
        <f t="shared" si="113"/>
        <v>1268516</v>
      </c>
      <c r="O348" s="375"/>
      <c r="P348" s="375">
        <f t="shared" si="110"/>
        <v>1268516</v>
      </c>
    </row>
    <row r="349" spans="1:16" ht="36" hidden="1">
      <c r="A349" s="421"/>
      <c r="B349" s="421" t="s">
        <v>201</v>
      </c>
      <c r="C349" s="421"/>
      <c r="D349" s="422" t="s">
        <v>202</v>
      </c>
      <c r="E349" s="432">
        <f>SUM(E350:E355)</f>
        <v>357346</v>
      </c>
      <c r="F349" s="432">
        <f>SUM(F350:F355)</f>
        <v>716000</v>
      </c>
      <c r="G349" s="420">
        <v>0</v>
      </c>
      <c r="H349" s="432">
        <f aca="true" t="shared" si="114" ref="H349:N349">SUM(H350:H355)</f>
        <v>716000</v>
      </c>
      <c r="I349" s="432">
        <f t="shared" si="114"/>
        <v>0</v>
      </c>
      <c r="J349" s="432">
        <f t="shared" si="114"/>
        <v>716000</v>
      </c>
      <c r="K349" s="432">
        <f t="shared" si="114"/>
        <v>0</v>
      </c>
      <c r="L349" s="425">
        <f t="shared" si="114"/>
        <v>716000</v>
      </c>
      <c r="M349" s="425">
        <f t="shared" si="114"/>
        <v>0</v>
      </c>
      <c r="N349" s="375">
        <f t="shared" si="114"/>
        <v>716000</v>
      </c>
      <c r="O349" s="375"/>
      <c r="P349" s="375">
        <f t="shared" si="110"/>
        <v>716000</v>
      </c>
    </row>
    <row r="350" spans="1:16" ht="12.75" hidden="1">
      <c r="A350" s="421"/>
      <c r="B350" s="421"/>
      <c r="C350" s="421" t="s">
        <v>203</v>
      </c>
      <c r="D350" s="422" t="s">
        <v>204</v>
      </c>
      <c r="E350" s="432">
        <v>338544</v>
      </c>
      <c r="F350" s="432">
        <v>691680</v>
      </c>
      <c r="G350" s="420">
        <v>0</v>
      </c>
      <c r="H350" s="432">
        <v>691680</v>
      </c>
      <c r="I350" s="420"/>
      <c r="J350" s="432">
        <f aca="true" t="shared" si="115" ref="J350:J355">H350+I350</f>
        <v>691680</v>
      </c>
      <c r="K350" s="420"/>
      <c r="L350" s="425">
        <f aca="true" t="shared" si="116" ref="L350:L355">J350+K350</f>
        <v>691680</v>
      </c>
      <c r="M350" s="425"/>
      <c r="N350" s="375">
        <f aca="true" t="shared" si="117" ref="N350:N355">L350+M350</f>
        <v>691680</v>
      </c>
      <c r="O350" s="375"/>
      <c r="P350" s="375">
        <f t="shared" si="110"/>
        <v>691680</v>
      </c>
    </row>
    <row r="351" spans="1:16" ht="12.75" hidden="1">
      <c r="A351" s="421"/>
      <c r="B351" s="421"/>
      <c r="C351" s="421" t="s">
        <v>205</v>
      </c>
      <c r="D351" s="422" t="s">
        <v>147</v>
      </c>
      <c r="E351" s="432">
        <v>5325</v>
      </c>
      <c r="F351" s="432">
        <v>8665</v>
      </c>
      <c r="G351" s="420">
        <v>0</v>
      </c>
      <c r="H351" s="432">
        <v>8665</v>
      </c>
      <c r="I351" s="420"/>
      <c r="J351" s="432">
        <f t="shared" si="115"/>
        <v>8665</v>
      </c>
      <c r="K351" s="420"/>
      <c r="L351" s="425">
        <f t="shared" si="116"/>
        <v>8665</v>
      </c>
      <c r="M351" s="425"/>
      <c r="N351" s="375">
        <f t="shared" si="117"/>
        <v>8665</v>
      </c>
      <c r="O351" s="375"/>
      <c r="P351" s="375">
        <f t="shared" si="110"/>
        <v>8665</v>
      </c>
    </row>
    <row r="352" spans="1:16" ht="12.75" hidden="1">
      <c r="A352" s="421"/>
      <c r="B352" s="421"/>
      <c r="C352" s="421" t="s">
        <v>190</v>
      </c>
      <c r="D352" s="422" t="s">
        <v>142</v>
      </c>
      <c r="E352" s="432">
        <v>10968</v>
      </c>
      <c r="F352" s="432">
        <v>11576</v>
      </c>
      <c r="G352" s="420">
        <v>0</v>
      </c>
      <c r="H352" s="432">
        <v>11576</v>
      </c>
      <c r="I352" s="420"/>
      <c r="J352" s="432">
        <f t="shared" si="115"/>
        <v>11576</v>
      </c>
      <c r="K352" s="420"/>
      <c r="L352" s="425">
        <f t="shared" si="116"/>
        <v>11576</v>
      </c>
      <c r="M352" s="425"/>
      <c r="N352" s="375">
        <f t="shared" si="117"/>
        <v>11576</v>
      </c>
      <c r="O352" s="375"/>
      <c r="P352" s="375">
        <f t="shared" si="110"/>
        <v>11576</v>
      </c>
    </row>
    <row r="353" spans="1:16" ht="12.75" hidden="1">
      <c r="A353" s="421"/>
      <c r="B353" s="421"/>
      <c r="C353" s="421" t="s">
        <v>206</v>
      </c>
      <c r="D353" s="422" t="s">
        <v>143</v>
      </c>
      <c r="E353" s="432">
        <v>131</v>
      </c>
      <c r="F353" s="432">
        <v>213</v>
      </c>
      <c r="G353" s="420">
        <v>0</v>
      </c>
      <c r="H353" s="432">
        <v>213</v>
      </c>
      <c r="I353" s="420"/>
      <c r="J353" s="432">
        <f t="shared" si="115"/>
        <v>213</v>
      </c>
      <c r="K353" s="420"/>
      <c r="L353" s="425">
        <f t="shared" si="116"/>
        <v>213</v>
      </c>
      <c r="M353" s="425"/>
      <c r="N353" s="375">
        <f t="shared" si="117"/>
        <v>213</v>
      </c>
      <c r="O353" s="375"/>
      <c r="P353" s="375">
        <f t="shared" si="110"/>
        <v>213</v>
      </c>
    </row>
    <row r="354" spans="1:16" ht="12.75" hidden="1">
      <c r="A354" s="421"/>
      <c r="B354" s="421"/>
      <c r="C354" s="421" t="s">
        <v>191</v>
      </c>
      <c r="D354" s="422" t="s">
        <v>132</v>
      </c>
      <c r="E354" s="432">
        <v>964</v>
      </c>
      <c r="F354" s="432">
        <v>2410</v>
      </c>
      <c r="G354" s="420">
        <v>0</v>
      </c>
      <c r="H354" s="432">
        <v>2410</v>
      </c>
      <c r="I354" s="420"/>
      <c r="J354" s="432">
        <f t="shared" si="115"/>
        <v>2410</v>
      </c>
      <c r="K354" s="420"/>
      <c r="L354" s="425">
        <f t="shared" si="116"/>
        <v>2410</v>
      </c>
      <c r="M354" s="425"/>
      <c r="N354" s="375">
        <f t="shared" si="117"/>
        <v>2410</v>
      </c>
      <c r="O354" s="375"/>
      <c r="P354" s="375">
        <f t="shared" si="110"/>
        <v>2410</v>
      </c>
    </row>
    <row r="355" spans="1:16" ht="12.75" hidden="1">
      <c r="A355" s="421"/>
      <c r="B355" s="421"/>
      <c r="C355" s="421" t="s">
        <v>140</v>
      </c>
      <c r="D355" s="422" t="s">
        <v>127</v>
      </c>
      <c r="E355" s="432">
        <v>1414</v>
      </c>
      <c r="F355" s="432">
        <v>1456</v>
      </c>
      <c r="G355" s="420">
        <v>0</v>
      </c>
      <c r="H355" s="432">
        <v>1456</v>
      </c>
      <c r="I355" s="420"/>
      <c r="J355" s="432">
        <f t="shared" si="115"/>
        <v>1456</v>
      </c>
      <c r="K355" s="420"/>
      <c r="L355" s="425">
        <f t="shared" si="116"/>
        <v>1456</v>
      </c>
      <c r="M355" s="425"/>
      <c r="N355" s="375">
        <f t="shared" si="117"/>
        <v>1456</v>
      </c>
      <c r="O355" s="375"/>
      <c r="P355" s="375">
        <f t="shared" si="110"/>
        <v>1456</v>
      </c>
    </row>
    <row r="356" spans="1:16" ht="48" hidden="1">
      <c r="A356" s="421"/>
      <c r="B356" s="421" t="s">
        <v>207</v>
      </c>
      <c r="C356" s="421"/>
      <c r="D356" s="422" t="s">
        <v>105</v>
      </c>
      <c r="E356" s="431">
        <v>6900</v>
      </c>
      <c r="F356" s="431">
        <f>SUM(F357)</f>
        <v>6500</v>
      </c>
      <c r="G356" s="420">
        <v>0</v>
      </c>
      <c r="H356" s="431">
        <f aca="true" t="shared" si="118" ref="H356:N356">SUM(H357)</f>
        <v>6500</v>
      </c>
      <c r="I356" s="431">
        <f t="shared" si="118"/>
        <v>0</v>
      </c>
      <c r="J356" s="431">
        <f t="shared" si="118"/>
        <v>6500</v>
      </c>
      <c r="K356" s="431">
        <f t="shared" si="118"/>
        <v>0</v>
      </c>
      <c r="L356" s="423">
        <f t="shared" si="118"/>
        <v>6500</v>
      </c>
      <c r="M356" s="423">
        <f t="shared" si="118"/>
        <v>0</v>
      </c>
      <c r="N356" s="367">
        <f t="shared" si="118"/>
        <v>6500</v>
      </c>
      <c r="O356" s="375"/>
      <c r="P356" s="375">
        <f t="shared" si="110"/>
        <v>6500</v>
      </c>
    </row>
    <row r="357" spans="1:16" ht="12.75" hidden="1">
      <c r="A357" s="421"/>
      <c r="B357" s="421"/>
      <c r="C357" s="421">
        <v>4130</v>
      </c>
      <c r="D357" s="422" t="s">
        <v>208</v>
      </c>
      <c r="E357" s="431">
        <v>6900</v>
      </c>
      <c r="F357" s="431">
        <v>6500</v>
      </c>
      <c r="G357" s="420">
        <v>0</v>
      </c>
      <c r="H357" s="431">
        <v>6500</v>
      </c>
      <c r="I357" s="420"/>
      <c r="J357" s="432">
        <f>H357+I357</f>
        <v>6500</v>
      </c>
      <c r="K357" s="420"/>
      <c r="L357" s="425">
        <f>J357+K357</f>
        <v>6500</v>
      </c>
      <c r="M357" s="425"/>
      <c r="N357" s="375">
        <f>L357+M357</f>
        <v>6500</v>
      </c>
      <c r="O357" s="375"/>
      <c r="P357" s="375">
        <f t="shared" si="110"/>
        <v>6500</v>
      </c>
    </row>
    <row r="358" spans="1:16" ht="24" hidden="1">
      <c r="A358" s="421"/>
      <c r="B358" s="421" t="s">
        <v>209</v>
      </c>
      <c r="C358" s="421"/>
      <c r="D358" s="422" t="s">
        <v>210</v>
      </c>
      <c r="E358" s="431" t="e">
        <f>SUM(E359+#REF!)</f>
        <v>#REF!</v>
      </c>
      <c r="F358" s="431">
        <f>SUM(F359:F359)</f>
        <v>96840</v>
      </c>
      <c r="G358" s="420">
        <v>0</v>
      </c>
      <c r="H358" s="431">
        <f>SUM(H359:H359)</f>
        <v>96840</v>
      </c>
      <c r="I358" s="431">
        <f>SUM(I359:I359)</f>
        <v>1650</v>
      </c>
      <c r="J358" s="431">
        <f>SUM(J359:J359)</f>
        <v>98490</v>
      </c>
      <c r="K358" s="431">
        <f>SUM(K359:K359)</f>
        <v>0</v>
      </c>
      <c r="L358" s="423">
        <f>SUM(L359:L359)</f>
        <v>98490</v>
      </c>
      <c r="M358" s="423">
        <f>M359</f>
        <v>69200</v>
      </c>
      <c r="N358" s="367">
        <f>SUM(N359:N359)</f>
        <v>167690</v>
      </c>
      <c r="O358" s="375"/>
      <c r="P358" s="375">
        <f t="shared" si="110"/>
        <v>167690</v>
      </c>
    </row>
    <row r="359" spans="1:16" ht="12.75" hidden="1">
      <c r="A359" s="421"/>
      <c r="B359" s="421"/>
      <c r="C359" s="421">
        <v>3110</v>
      </c>
      <c r="D359" s="422" t="s">
        <v>204</v>
      </c>
      <c r="E359" s="431">
        <v>95634</v>
      </c>
      <c r="F359" s="431">
        <v>96840</v>
      </c>
      <c r="G359" s="420">
        <v>0</v>
      </c>
      <c r="H359" s="431">
        <v>96840</v>
      </c>
      <c r="I359" s="420">
        <v>1650</v>
      </c>
      <c r="J359" s="432">
        <f>H359+I359</f>
        <v>98490</v>
      </c>
      <c r="K359" s="420"/>
      <c r="L359" s="425">
        <f>J359+K359</f>
        <v>98490</v>
      </c>
      <c r="M359" s="425">
        <v>69200</v>
      </c>
      <c r="N359" s="375">
        <f>L359+M359</f>
        <v>167690</v>
      </c>
      <c r="O359" s="375"/>
      <c r="P359" s="375">
        <f t="shared" si="110"/>
        <v>167690</v>
      </c>
    </row>
    <row r="360" spans="1:16" ht="12.75" hidden="1">
      <c r="A360" s="421"/>
      <c r="B360" s="421" t="s">
        <v>211</v>
      </c>
      <c r="C360" s="421"/>
      <c r="D360" s="422" t="s">
        <v>212</v>
      </c>
      <c r="E360" s="432">
        <f>SUM(E361)</f>
        <v>135990</v>
      </c>
      <c r="F360" s="431">
        <f>SUM(F361:F362)</f>
        <v>140070</v>
      </c>
      <c r="G360" s="420">
        <v>0</v>
      </c>
      <c r="H360" s="431">
        <f aca="true" t="shared" si="119" ref="H360:N360">SUM(H361:H362)</f>
        <v>138670</v>
      </c>
      <c r="I360" s="431">
        <f t="shared" si="119"/>
        <v>0</v>
      </c>
      <c r="J360" s="431">
        <f t="shared" si="119"/>
        <v>138670</v>
      </c>
      <c r="K360" s="431">
        <f t="shared" si="119"/>
        <v>0</v>
      </c>
      <c r="L360" s="423">
        <f t="shared" si="119"/>
        <v>138670</v>
      </c>
      <c r="M360" s="423">
        <f t="shared" si="119"/>
        <v>-27720</v>
      </c>
      <c r="N360" s="367">
        <f t="shared" si="119"/>
        <v>110950</v>
      </c>
      <c r="O360" s="375"/>
      <c r="P360" s="375">
        <f t="shared" si="110"/>
        <v>110950</v>
      </c>
    </row>
    <row r="361" spans="1:16" ht="12.75" hidden="1">
      <c r="A361" s="421"/>
      <c r="B361" s="421"/>
      <c r="C361" s="421" t="s">
        <v>203</v>
      </c>
      <c r="D361" s="422" t="s">
        <v>204</v>
      </c>
      <c r="E361" s="432">
        <v>135990</v>
      </c>
      <c r="F361" s="431">
        <v>139500</v>
      </c>
      <c r="G361" s="420">
        <v>-1400</v>
      </c>
      <c r="H361" s="431">
        <f>SUM(F361+G361)</f>
        <v>138100</v>
      </c>
      <c r="I361" s="420"/>
      <c r="J361" s="432">
        <f>H361+I361</f>
        <v>138100</v>
      </c>
      <c r="K361" s="420"/>
      <c r="L361" s="425">
        <f>J361+K361</f>
        <v>138100</v>
      </c>
      <c r="M361" s="425">
        <v>-27720</v>
      </c>
      <c r="N361" s="375">
        <f>L361+M361</f>
        <v>110380</v>
      </c>
      <c r="O361" s="375"/>
      <c r="P361" s="375">
        <f t="shared" si="110"/>
        <v>110380</v>
      </c>
    </row>
    <row r="362" spans="1:16" ht="12.75" hidden="1">
      <c r="A362" s="421"/>
      <c r="B362" s="421"/>
      <c r="C362" s="421" t="s">
        <v>140</v>
      </c>
      <c r="D362" s="422" t="s">
        <v>127</v>
      </c>
      <c r="E362" s="432">
        <v>0</v>
      </c>
      <c r="F362" s="431">
        <v>570</v>
      </c>
      <c r="G362" s="420">
        <v>0</v>
      </c>
      <c r="H362" s="431">
        <v>570</v>
      </c>
      <c r="I362" s="420"/>
      <c r="J362" s="432">
        <f>H362+I362</f>
        <v>570</v>
      </c>
      <c r="K362" s="420"/>
      <c r="L362" s="425">
        <f>J362+K362</f>
        <v>570</v>
      </c>
      <c r="M362" s="425"/>
      <c r="N362" s="375">
        <f>L362+M362</f>
        <v>570</v>
      </c>
      <c r="O362" s="375"/>
      <c r="P362" s="375">
        <f t="shared" si="110"/>
        <v>570</v>
      </c>
    </row>
    <row r="363" spans="1:16" ht="12.75" hidden="1">
      <c r="A363" s="421"/>
      <c r="B363" s="421" t="s">
        <v>213</v>
      </c>
      <c r="C363" s="421"/>
      <c r="D363" s="422" t="s">
        <v>108</v>
      </c>
      <c r="E363" s="431">
        <f>SUM(E364:E377)</f>
        <v>173235</v>
      </c>
      <c r="F363" s="431">
        <f>SUM(F364:F377)</f>
        <v>216182</v>
      </c>
      <c r="G363" s="420">
        <v>0</v>
      </c>
      <c r="H363" s="431">
        <f aca="true" t="shared" si="120" ref="H363:N363">SUM(H364:H377)</f>
        <v>216182</v>
      </c>
      <c r="I363" s="431">
        <f t="shared" si="120"/>
        <v>0</v>
      </c>
      <c r="J363" s="431">
        <f t="shared" si="120"/>
        <v>216182</v>
      </c>
      <c r="K363" s="431">
        <f t="shared" si="120"/>
        <v>0</v>
      </c>
      <c r="L363" s="423">
        <f t="shared" si="120"/>
        <v>216182</v>
      </c>
      <c r="M363" s="423">
        <f t="shared" si="120"/>
        <v>0</v>
      </c>
      <c r="N363" s="367">
        <f t="shared" si="120"/>
        <v>216182</v>
      </c>
      <c r="O363" s="375"/>
      <c r="P363" s="375">
        <f t="shared" si="110"/>
        <v>216182</v>
      </c>
    </row>
    <row r="364" spans="1:16" ht="24" hidden="1">
      <c r="A364" s="421"/>
      <c r="B364" s="421"/>
      <c r="C364" s="421">
        <v>3020</v>
      </c>
      <c r="D364" s="422" t="s">
        <v>153</v>
      </c>
      <c r="E364" s="431">
        <v>170</v>
      </c>
      <c r="F364" s="431">
        <v>340</v>
      </c>
      <c r="G364" s="420">
        <v>0</v>
      </c>
      <c r="H364" s="431">
        <v>340</v>
      </c>
      <c r="I364" s="420"/>
      <c r="J364" s="432">
        <f>H364+I364</f>
        <v>340</v>
      </c>
      <c r="K364" s="420"/>
      <c r="L364" s="425">
        <f>J364+K364</f>
        <v>340</v>
      </c>
      <c r="M364" s="425"/>
      <c r="N364" s="375">
        <f>L364+M364</f>
        <v>340</v>
      </c>
      <c r="O364" s="375"/>
      <c r="P364" s="375">
        <f t="shared" si="110"/>
        <v>340</v>
      </c>
    </row>
    <row r="365" spans="1:16" ht="12.75" hidden="1">
      <c r="A365" s="421"/>
      <c r="B365" s="421"/>
      <c r="C365" s="421">
        <v>4010</v>
      </c>
      <c r="D365" s="422" t="s">
        <v>147</v>
      </c>
      <c r="E365" s="431">
        <v>117850</v>
      </c>
      <c r="F365" s="431">
        <v>151010</v>
      </c>
      <c r="G365" s="420">
        <v>0</v>
      </c>
      <c r="H365" s="431">
        <v>151010</v>
      </c>
      <c r="I365" s="420"/>
      <c r="J365" s="432">
        <f aca="true" t="shared" si="121" ref="J365:J377">H365+I365</f>
        <v>151010</v>
      </c>
      <c r="K365" s="420"/>
      <c r="L365" s="425">
        <f aca="true" t="shared" si="122" ref="L365:L377">J365+K365</f>
        <v>151010</v>
      </c>
      <c r="M365" s="425"/>
      <c r="N365" s="375">
        <f aca="true" t="shared" si="123" ref="N365:N377">L365+M365</f>
        <v>151010</v>
      </c>
      <c r="O365" s="375"/>
      <c r="P365" s="375">
        <f t="shared" si="110"/>
        <v>151010</v>
      </c>
    </row>
    <row r="366" spans="1:16" ht="12.75" hidden="1">
      <c r="A366" s="421"/>
      <c r="B366" s="421"/>
      <c r="C366" s="421">
        <v>4040</v>
      </c>
      <c r="D366" s="422" t="s">
        <v>148</v>
      </c>
      <c r="E366" s="431">
        <v>6760</v>
      </c>
      <c r="F366" s="431">
        <v>10461</v>
      </c>
      <c r="G366" s="420">
        <v>0</v>
      </c>
      <c r="H366" s="431">
        <v>10461</v>
      </c>
      <c r="I366" s="420"/>
      <c r="J366" s="432">
        <f t="shared" si="121"/>
        <v>10461</v>
      </c>
      <c r="K366" s="420"/>
      <c r="L366" s="425">
        <f t="shared" si="122"/>
        <v>10461</v>
      </c>
      <c r="M366" s="425"/>
      <c r="N366" s="375">
        <f t="shared" si="123"/>
        <v>10461</v>
      </c>
      <c r="O366" s="375"/>
      <c r="P366" s="375">
        <f t="shared" si="110"/>
        <v>10461</v>
      </c>
    </row>
    <row r="367" spans="1:16" ht="12.75" hidden="1">
      <c r="A367" s="421"/>
      <c r="B367" s="421"/>
      <c r="C367" s="421">
        <v>4110</v>
      </c>
      <c r="D367" s="422" t="s">
        <v>142</v>
      </c>
      <c r="E367" s="431">
        <v>22010</v>
      </c>
      <c r="F367" s="431">
        <v>24406</v>
      </c>
      <c r="G367" s="420">
        <v>0</v>
      </c>
      <c r="H367" s="431">
        <v>24406</v>
      </c>
      <c r="I367" s="420"/>
      <c r="J367" s="432">
        <f t="shared" si="121"/>
        <v>24406</v>
      </c>
      <c r="K367" s="420"/>
      <c r="L367" s="425">
        <f t="shared" si="122"/>
        <v>24406</v>
      </c>
      <c r="M367" s="425"/>
      <c r="N367" s="375">
        <f t="shared" si="123"/>
        <v>24406</v>
      </c>
      <c r="O367" s="375"/>
      <c r="P367" s="375">
        <f t="shared" si="110"/>
        <v>24406</v>
      </c>
    </row>
    <row r="368" spans="1:16" ht="12.75" hidden="1">
      <c r="A368" s="421"/>
      <c r="B368" s="421"/>
      <c r="C368" s="421">
        <v>4120</v>
      </c>
      <c r="D368" s="422" t="s">
        <v>143</v>
      </c>
      <c r="E368" s="431">
        <v>2965</v>
      </c>
      <c r="F368" s="431">
        <v>3290</v>
      </c>
      <c r="G368" s="420">
        <v>0</v>
      </c>
      <c r="H368" s="431">
        <v>3290</v>
      </c>
      <c r="I368" s="420"/>
      <c r="J368" s="432">
        <f t="shared" si="121"/>
        <v>3290</v>
      </c>
      <c r="K368" s="420"/>
      <c r="L368" s="425">
        <f t="shared" si="122"/>
        <v>3290</v>
      </c>
      <c r="M368" s="425">
        <v>0</v>
      </c>
      <c r="N368" s="375">
        <f t="shared" si="123"/>
        <v>3290</v>
      </c>
      <c r="O368" s="375"/>
      <c r="P368" s="375">
        <f t="shared" si="110"/>
        <v>3290</v>
      </c>
    </row>
    <row r="369" spans="1:16" ht="12.75" hidden="1">
      <c r="A369" s="421"/>
      <c r="B369" s="421"/>
      <c r="C369" s="421">
        <v>4210</v>
      </c>
      <c r="D369" s="422" t="s">
        <v>132</v>
      </c>
      <c r="E369" s="431">
        <v>5160</v>
      </c>
      <c r="F369" s="431">
        <v>5984</v>
      </c>
      <c r="G369" s="420">
        <v>0</v>
      </c>
      <c r="H369" s="431">
        <v>5984</v>
      </c>
      <c r="I369" s="420"/>
      <c r="J369" s="432">
        <f t="shared" si="121"/>
        <v>5984</v>
      </c>
      <c r="K369" s="420"/>
      <c r="L369" s="425">
        <f t="shared" si="122"/>
        <v>5984</v>
      </c>
      <c r="M369" s="425">
        <v>700</v>
      </c>
      <c r="N369" s="375">
        <f t="shared" si="123"/>
        <v>6684</v>
      </c>
      <c r="O369" s="375"/>
      <c r="P369" s="375">
        <f t="shared" si="110"/>
        <v>6684</v>
      </c>
    </row>
    <row r="370" spans="1:16" ht="12.75" hidden="1">
      <c r="A370" s="421"/>
      <c r="B370" s="421"/>
      <c r="C370" s="421">
        <v>4260</v>
      </c>
      <c r="D370" s="422" t="s">
        <v>154</v>
      </c>
      <c r="E370" s="431">
        <v>4030</v>
      </c>
      <c r="F370" s="431">
        <v>4151</v>
      </c>
      <c r="G370" s="420">
        <v>0</v>
      </c>
      <c r="H370" s="431">
        <v>4151</v>
      </c>
      <c r="I370" s="420"/>
      <c r="J370" s="432">
        <f t="shared" si="121"/>
        <v>4151</v>
      </c>
      <c r="K370" s="420"/>
      <c r="L370" s="425">
        <f t="shared" si="122"/>
        <v>4151</v>
      </c>
      <c r="M370" s="425"/>
      <c r="N370" s="375">
        <f t="shared" si="123"/>
        <v>4151</v>
      </c>
      <c r="O370" s="375"/>
      <c r="P370" s="375">
        <f t="shared" si="110"/>
        <v>4151</v>
      </c>
    </row>
    <row r="371" spans="1:16" ht="12.75" hidden="1">
      <c r="A371" s="421"/>
      <c r="B371" s="421"/>
      <c r="C371" s="421" t="s">
        <v>198</v>
      </c>
      <c r="D371" s="422" t="s">
        <v>199</v>
      </c>
      <c r="E371" s="431">
        <v>400</v>
      </c>
      <c r="F371" s="431">
        <v>400</v>
      </c>
      <c r="G371" s="420">
        <v>0</v>
      </c>
      <c r="H371" s="431">
        <v>400</v>
      </c>
      <c r="I371" s="420"/>
      <c r="J371" s="432">
        <f t="shared" si="121"/>
        <v>400</v>
      </c>
      <c r="K371" s="420"/>
      <c r="L371" s="425">
        <f t="shared" si="122"/>
        <v>400</v>
      </c>
      <c r="M371" s="425"/>
      <c r="N371" s="375">
        <f t="shared" si="123"/>
        <v>400</v>
      </c>
      <c r="O371" s="375"/>
      <c r="P371" s="375">
        <f t="shared" si="110"/>
        <v>400</v>
      </c>
    </row>
    <row r="372" spans="1:16" ht="12.75" hidden="1">
      <c r="A372" s="421"/>
      <c r="B372" s="421"/>
      <c r="C372" s="421" t="s">
        <v>214</v>
      </c>
      <c r="D372" s="422" t="s">
        <v>177</v>
      </c>
      <c r="E372" s="431">
        <v>200</v>
      </c>
      <c r="F372" s="431">
        <v>206</v>
      </c>
      <c r="G372" s="420">
        <v>0</v>
      </c>
      <c r="H372" s="431">
        <v>206</v>
      </c>
      <c r="I372" s="420"/>
      <c r="J372" s="432">
        <f t="shared" si="121"/>
        <v>206</v>
      </c>
      <c r="K372" s="420"/>
      <c r="L372" s="425">
        <f t="shared" si="122"/>
        <v>206</v>
      </c>
      <c r="M372" s="425">
        <v>300</v>
      </c>
      <c r="N372" s="375">
        <f t="shared" si="123"/>
        <v>506</v>
      </c>
      <c r="O372" s="375"/>
      <c r="P372" s="375">
        <f t="shared" si="110"/>
        <v>506</v>
      </c>
    </row>
    <row r="373" spans="1:16" ht="12.75" hidden="1">
      <c r="A373" s="421"/>
      <c r="B373" s="421"/>
      <c r="C373" s="421">
        <v>4300</v>
      </c>
      <c r="D373" s="422" t="s">
        <v>127</v>
      </c>
      <c r="E373" s="431">
        <v>8286</v>
      </c>
      <c r="F373" s="431">
        <v>10025</v>
      </c>
      <c r="G373" s="420">
        <v>0</v>
      </c>
      <c r="H373" s="431">
        <v>10025</v>
      </c>
      <c r="I373" s="420">
        <v>-720</v>
      </c>
      <c r="J373" s="432">
        <f t="shared" si="121"/>
        <v>9305</v>
      </c>
      <c r="K373" s="420"/>
      <c r="L373" s="425">
        <f t="shared" si="122"/>
        <v>9305</v>
      </c>
      <c r="M373" s="425">
        <v>-1000</v>
      </c>
      <c r="N373" s="375">
        <f t="shared" si="123"/>
        <v>8305</v>
      </c>
      <c r="O373" s="375"/>
      <c r="P373" s="375">
        <f t="shared" si="110"/>
        <v>8305</v>
      </c>
    </row>
    <row r="374" spans="1:16" ht="12.75" hidden="1">
      <c r="A374" s="421"/>
      <c r="B374" s="421"/>
      <c r="C374" s="421" t="s">
        <v>311</v>
      </c>
      <c r="D374" s="422" t="s">
        <v>363</v>
      </c>
      <c r="E374" s="431"/>
      <c r="F374" s="431"/>
      <c r="G374" s="420"/>
      <c r="H374" s="431"/>
      <c r="I374" s="420">
        <v>720</v>
      </c>
      <c r="J374" s="432">
        <f t="shared" si="121"/>
        <v>720</v>
      </c>
      <c r="K374" s="420"/>
      <c r="L374" s="425">
        <f t="shared" si="122"/>
        <v>720</v>
      </c>
      <c r="M374" s="425"/>
      <c r="N374" s="375">
        <f t="shared" si="123"/>
        <v>720</v>
      </c>
      <c r="O374" s="375"/>
      <c r="P374" s="375">
        <f t="shared" si="110"/>
        <v>720</v>
      </c>
    </row>
    <row r="375" spans="1:16" ht="12.75" hidden="1">
      <c r="A375" s="421"/>
      <c r="B375" s="421"/>
      <c r="C375" s="421">
        <v>4410</v>
      </c>
      <c r="D375" s="422" t="s">
        <v>149</v>
      </c>
      <c r="E375" s="431">
        <v>1308</v>
      </c>
      <c r="F375" s="431">
        <v>1347</v>
      </c>
      <c r="G375" s="420">
        <v>0</v>
      </c>
      <c r="H375" s="431">
        <v>1347</v>
      </c>
      <c r="I375" s="420"/>
      <c r="J375" s="432">
        <f t="shared" si="121"/>
        <v>1347</v>
      </c>
      <c r="K375" s="420"/>
      <c r="L375" s="425">
        <f t="shared" si="122"/>
        <v>1347</v>
      </c>
      <c r="M375" s="425"/>
      <c r="N375" s="375">
        <f t="shared" si="123"/>
        <v>1347</v>
      </c>
      <c r="O375" s="375"/>
      <c r="P375" s="375">
        <f t="shared" si="110"/>
        <v>1347</v>
      </c>
    </row>
    <row r="376" spans="1:16" ht="12.75" hidden="1">
      <c r="A376" s="421"/>
      <c r="B376" s="421"/>
      <c r="C376" s="421">
        <v>4430</v>
      </c>
      <c r="D376" s="422" t="s">
        <v>144</v>
      </c>
      <c r="E376" s="431">
        <v>410</v>
      </c>
      <c r="F376" s="431">
        <v>422</v>
      </c>
      <c r="G376" s="420">
        <v>0</v>
      </c>
      <c r="H376" s="431">
        <v>422</v>
      </c>
      <c r="I376" s="420"/>
      <c r="J376" s="432">
        <f t="shared" si="121"/>
        <v>422</v>
      </c>
      <c r="K376" s="420"/>
      <c r="L376" s="425">
        <f t="shared" si="122"/>
        <v>422</v>
      </c>
      <c r="M376" s="425"/>
      <c r="N376" s="375">
        <f t="shared" si="123"/>
        <v>422</v>
      </c>
      <c r="O376" s="375"/>
      <c r="P376" s="375">
        <f t="shared" si="110"/>
        <v>422</v>
      </c>
    </row>
    <row r="377" spans="1:16" ht="24" hidden="1">
      <c r="A377" s="421"/>
      <c r="B377" s="421"/>
      <c r="C377" s="421">
        <v>4440</v>
      </c>
      <c r="D377" s="422" t="s">
        <v>150</v>
      </c>
      <c r="E377" s="431">
        <v>3686</v>
      </c>
      <c r="F377" s="431">
        <v>4140</v>
      </c>
      <c r="G377" s="420">
        <v>0</v>
      </c>
      <c r="H377" s="431">
        <v>4140</v>
      </c>
      <c r="I377" s="420"/>
      <c r="J377" s="432">
        <f t="shared" si="121"/>
        <v>4140</v>
      </c>
      <c r="K377" s="420"/>
      <c r="L377" s="425">
        <f t="shared" si="122"/>
        <v>4140</v>
      </c>
      <c r="M377" s="425"/>
      <c r="N377" s="375">
        <f t="shared" si="123"/>
        <v>4140</v>
      </c>
      <c r="O377" s="375"/>
      <c r="P377" s="375">
        <f t="shared" si="110"/>
        <v>4140</v>
      </c>
    </row>
    <row r="378" spans="1:16" ht="24" hidden="1">
      <c r="A378" s="421"/>
      <c r="B378" s="421" t="s">
        <v>215</v>
      </c>
      <c r="C378" s="421"/>
      <c r="D378" s="422" t="s">
        <v>216</v>
      </c>
      <c r="E378" s="432">
        <f>SUM(E379:E380)</f>
        <v>9135</v>
      </c>
      <c r="F378" s="432">
        <f>SUM(F379:F380)</f>
        <v>9542</v>
      </c>
      <c r="G378" s="420">
        <v>0</v>
      </c>
      <c r="H378" s="432">
        <f aca="true" t="shared" si="124" ref="H378:N378">SUM(H379:H380)</f>
        <v>9542</v>
      </c>
      <c r="I378" s="432">
        <f t="shared" si="124"/>
        <v>0</v>
      </c>
      <c r="J378" s="432">
        <f t="shared" si="124"/>
        <v>9542</v>
      </c>
      <c r="K378" s="432">
        <f t="shared" si="124"/>
        <v>0</v>
      </c>
      <c r="L378" s="425">
        <f t="shared" si="124"/>
        <v>9542</v>
      </c>
      <c r="M378" s="425">
        <f t="shared" si="124"/>
        <v>7720</v>
      </c>
      <c r="N378" s="375">
        <f t="shared" si="124"/>
        <v>17262</v>
      </c>
      <c r="O378" s="375"/>
      <c r="P378" s="375">
        <f t="shared" si="110"/>
        <v>17262</v>
      </c>
    </row>
    <row r="379" spans="1:16" ht="12.75" hidden="1">
      <c r="A379" s="421"/>
      <c r="B379" s="421"/>
      <c r="C379" s="421">
        <v>4110</v>
      </c>
      <c r="D379" s="422" t="s">
        <v>142</v>
      </c>
      <c r="E379" s="431">
        <v>1167</v>
      </c>
      <c r="F379" s="431">
        <v>1335</v>
      </c>
      <c r="G379" s="420">
        <v>0</v>
      </c>
      <c r="H379" s="431">
        <v>1335</v>
      </c>
      <c r="I379" s="420"/>
      <c r="J379" s="432">
        <f>H379+I379</f>
        <v>1335</v>
      </c>
      <c r="K379" s="420"/>
      <c r="L379" s="425">
        <f>J379+K379</f>
        <v>1335</v>
      </c>
      <c r="M379" s="425">
        <v>1080</v>
      </c>
      <c r="N379" s="375">
        <f>L379+M379</f>
        <v>2415</v>
      </c>
      <c r="O379" s="375"/>
      <c r="P379" s="375">
        <f t="shared" si="110"/>
        <v>2415</v>
      </c>
    </row>
    <row r="380" spans="1:16" ht="12.75" hidden="1">
      <c r="A380" s="421"/>
      <c r="B380" s="421"/>
      <c r="C380" s="421" t="s">
        <v>173</v>
      </c>
      <c r="D380" s="422" t="s">
        <v>174</v>
      </c>
      <c r="E380" s="431">
        <v>7968</v>
      </c>
      <c r="F380" s="431">
        <v>8207</v>
      </c>
      <c r="G380" s="420">
        <v>0</v>
      </c>
      <c r="H380" s="431">
        <v>8207</v>
      </c>
      <c r="I380" s="420"/>
      <c r="J380" s="432">
        <f>H380+I380</f>
        <v>8207</v>
      </c>
      <c r="K380" s="420"/>
      <c r="L380" s="425">
        <f>J380+K380</f>
        <v>8207</v>
      </c>
      <c r="M380" s="425">
        <v>6640</v>
      </c>
      <c r="N380" s="375">
        <f>L380+M380</f>
        <v>14847</v>
      </c>
      <c r="O380" s="375"/>
      <c r="P380" s="375">
        <f t="shared" si="110"/>
        <v>14847</v>
      </c>
    </row>
    <row r="381" spans="1:16" ht="12.75" hidden="1">
      <c r="A381" s="421"/>
      <c r="B381" s="421" t="s">
        <v>218</v>
      </c>
      <c r="C381" s="421"/>
      <c r="D381" s="422" t="s">
        <v>16</v>
      </c>
      <c r="E381" s="431">
        <f>SUM(E382:E382)</f>
        <v>24273</v>
      </c>
      <c r="F381" s="431">
        <f aca="true" t="shared" si="125" ref="F381:N381">SUM(F382:F383)</f>
        <v>19168</v>
      </c>
      <c r="G381" s="420">
        <f t="shared" si="125"/>
        <v>1400</v>
      </c>
      <c r="H381" s="431">
        <f t="shared" si="125"/>
        <v>20568</v>
      </c>
      <c r="I381" s="431">
        <f t="shared" si="125"/>
        <v>8364</v>
      </c>
      <c r="J381" s="431">
        <f t="shared" si="125"/>
        <v>28932</v>
      </c>
      <c r="K381" s="431">
        <f t="shared" si="125"/>
        <v>0</v>
      </c>
      <c r="L381" s="423">
        <f t="shared" si="125"/>
        <v>28932</v>
      </c>
      <c r="M381" s="423">
        <f t="shared" si="125"/>
        <v>5000</v>
      </c>
      <c r="N381" s="367">
        <f t="shared" si="125"/>
        <v>33932</v>
      </c>
      <c r="O381" s="375"/>
      <c r="P381" s="375">
        <f t="shared" si="110"/>
        <v>33932</v>
      </c>
    </row>
    <row r="382" spans="1:16" ht="12.75" hidden="1">
      <c r="A382" s="421"/>
      <c r="B382" s="421"/>
      <c r="C382" s="421">
        <v>3110</v>
      </c>
      <c r="D382" s="422" t="s">
        <v>217</v>
      </c>
      <c r="E382" s="431">
        <v>24273</v>
      </c>
      <c r="F382" s="431">
        <v>19168</v>
      </c>
      <c r="G382" s="420">
        <v>0</v>
      </c>
      <c r="H382" s="431">
        <v>19168</v>
      </c>
      <c r="I382" s="420">
        <v>8364</v>
      </c>
      <c r="J382" s="432">
        <f>H382+I382</f>
        <v>27532</v>
      </c>
      <c r="K382" s="420"/>
      <c r="L382" s="425">
        <f>J382+K382</f>
        <v>27532</v>
      </c>
      <c r="M382" s="425">
        <v>5000</v>
      </c>
      <c r="N382" s="375">
        <f>L382+M382</f>
        <v>32532</v>
      </c>
      <c r="O382" s="375"/>
      <c r="P382" s="375">
        <f t="shared" si="110"/>
        <v>32532</v>
      </c>
    </row>
    <row r="383" spans="1:16" ht="12.75" hidden="1">
      <c r="A383" s="421"/>
      <c r="B383" s="421"/>
      <c r="C383" s="421">
        <v>4300</v>
      </c>
      <c r="D383" s="422" t="s">
        <v>127</v>
      </c>
      <c r="E383" s="431"/>
      <c r="F383" s="431"/>
      <c r="G383" s="420">
        <v>1400</v>
      </c>
      <c r="H383" s="431">
        <v>1400</v>
      </c>
      <c r="I383" s="420"/>
      <c r="J383" s="432">
        <f>H383+I383</f>
        <v>1400</v>
      </c>
      <c r="K383" s="420"/>
      <c r="L383" s="425">
        <f>J383+K383</f>
        <v>1400</v>
      </c>
      <c r="M383" s="425"/>
      <c r="N383" s="375">
        <f>L383+M383</f>
        <v>1400</v>
      </c>
      <c r="O383" s="375"/>
      <c r="P383" s="375">
        <f t="shared" si="110"/>
        <v>1400</v>
      </c>
    </row>
    <row r="384" spans="1:16" ht="12.75">
      <c r="A384" s="407">
        <v>854</v>
      </c>
      <c r="B384" s="407"/>
      <c r="C384" s="407"/>
      <c r="D384" s="408" t="s">
        <v>110</v>
      </c>
      <c r="E384" s="430">
        <f>SUM(E385+E400)</f>
        <v>198874</v>
      </c>
      <c r="F384" s="430">
        <f>SUM(F385+F400)</f>
        <v>206595</v>
      </c>
      <c r="G384" s="418">
        <f>SUM(G385+G400+G402)</f>
        <v>154439</v>
      </c>
      <c r="H384" s="430">
        <f>SUM(H385+H400+H402)</f>
        <v>361034</v>
      </c>
      <c r="I384" s="430">
        <f>SUM(I385+I400+I402)</f>
        <v>0</v>
      </c>
      <c r="J384" s="430">
        <f>SUM(J385+J400+J402)</f>
        <v>361034</v>
      </c>
      <c r="K384" s="430">
        <f>SUM(K385++K398+K400+K402)</f>
        <v>23658</v>
      </c>
      <c r="L384" s="409">
        <f>SUM(L385+L398+L400+L402)</f>
        <v>384692</v>
      </c>
      <c r="M384" s="409">
        <f>SUM(M385+M398+M400+M402)</f>
        <v>0</v>
      </c>
      <c r="N384" s="366">
        <f>SUM(N385+N398+N400+N402)</f>
        <v>384692</v>
      </c>
      <c r="O384" s="366">
        <f>SUM(O385+O398+O400+O402)</f>
        <v>0</v>
      </c>
      <c r="P384" s="404">
        <f>P385+P398+P400+P402</f>
        <v>384692</v>
      </c>
    </row>
    <row r="385" spans="1:16" ht="12.75">
      <c r="A385" s="421"/>
      <c r="B385" s="421">
        <v>85401</v>
      </c>
      <c r="C385" s="421"/>
      <c r="D385" s="422" t="s">
        <v>219</v>
      </c>
      <c r="E385" s="431">
        <f>SUM(E386:E397)</f>
        <v>198151</v>
      </c>
      <c r="F385" s="431">
        <f>SUM(F386:F397)</f>
        <v>206062</v>
      </c>
      <c r="G385" s="420">
        <v>0</v>
      </c>
      <c r="H385" s="431">
        <f aca="true" t="shared" si="126" ref="H385:N385">SUM(H386:H397)</f>
        <v>206062</v>
      </c>
      <c r="I385" s="431">
        <f t="shared" si="126"/>
        <v>0</v>
      </c>
      <c r="J385" s="431">
        <f t="shared" si="126"/>
        <v>206062</v>
      </c>
      <c r="K385" s="431">
        <f t="shared" si="126"/>
        <v>0</v>
      </c>
      <c r="L385" s="423">
        <f t="shared" si="126"/>
        <v>206062</v>
      </c>
      <c r="M385" s="423">
        <f t="shared" si="126"/>
        <v>0</v>
      </c>
      <c r="N385" s="367">
        <f t="shared" si="126"/>
        <v>206062</v>
      </c>
      <c r="O385" s="375">
        <f>SUM(O386:O397)</f>
        <v>0</v>
      </c>
      <c r="P385" s="375">
        <f>SUM(P386:P397)</f>
        <v>206062</v>
      </c>
    </row>
    <row r="386" spans="1:16" ht="24" hidden="1">
      <c r="A386" s="421"/>
      <c r="B386" s="421"/>
      <c r="C386" s="421">
        <v>3020</v>
      </c>
      <c r="D386" s="422" t="s">
        <v>153</v>
      </c>
      <c r="E386" s="431">
        <v>4888</v>
      </c>
      <c r="F386" s="431">
        <v>5788</v>
      </c>
      <c r="G386" s="420">
        <v>0</v>
      </c>
      <c r="H386" s="431">
        <v>5788</v>
      </c>
      <c r="I386" s="420"/>
      <c r="J386" s="432">
        <f>H386+I386</f>
        <v>5788</v>
      </c>
      <c r="K386" s="420"/>
      <c r="L386" s="425">
        <f>J386+K386</f>
        <v>5788</v>
      </c>
      <c r="M386" s="425"/>
      <c r="N386" s="375">
        <f>L386+M386</f>
        <v>5788</v>
      </c>
      <c r="O386" s="375"/>
      <c r="P386" s="375">
        <f>N386+O386</f>
        <v>5788</v>
      </c>
    </row>
    <row r="387" spans="1:16" ht="12.75" hidden="1">
      <c r="A387" s="421"/>
      <c r="B387" s="421"/>
      <c r="C387" s="421">
        <v>4010</v>
      </c>
      <c r="D387" s="422" t="s">
        <v>147</v>
      </c>
      <c r="E387" s="431">
        <v>121295</v>
      </c>
      <c r="F387" s="431">
        <v>140705</v>
      </c>
      <c r="G387" s="420">
        <v>0</v>
      </c>
      <c r="H387" s="431">
        <v>140705</v>
      </c>
      <c r="I387" s="420"/>
      <c r="J387" s="432">
        <f aca="true" t="shared" si="127" ref="J387:J407">H387+I387</f>
        <v>140705</v>
      </c>
      <c r="K387" s="420"/>
      <c r="L387" s="425">
        <f aca="true" t="shared" si="128" ref="L387:L397">J387+K387</f>
        <v>140705</v>
      </c>
      <c r="M387" s="425"/>
      <c r="N387" s="375">
        <f aca="true" t="shared" si="129" ref="N387:N397">L387+M387</f>
        <v>140705</v>
      </c>
      <c r="O387" s="375"/>
      <c r="P387" s="375">
        <f aca="true" t="shared" si="130" ref="P387:P407">N387+O387</f>
        <v>140705</v>
      </c>
    </row>
    <row r="388" spans="1:16" ht="12.75" hidden="1">
      <c r="A388" s="421"/>
      <c r="B388" s="421"/>
      <c r="C388" s="421">
        <v>4040</v>
      </c>
      <c r="D388" s="422" t="s">
        <v>148</v>
      </c>
      <c r="E388" s="431">
        <v>9429</v>
      </c>
      <c r="F388" s="431">
        <v>10310</v>
      </c>
      <c r="G388" s="420">
        <v>0</v>
      </c>
      <c r="H388" s="431">
        <v>10310</v>
      </c>
      <c r="I388" s="420"/>
      <c r="J388" s="432">
        <f t="shared" si="127"/>
        <v>10310</v>
      </c>
      <c r="K388" s="420"/>
      <c r="L388" s="425">
        <f t="shared" si="128"/>
        <v>10310</v>
      </c>
      <c r="M388" s="425"/>
      <c r="N388" s="375">
        <f t="shared" si="129"/>
        <v>10310</v>
      </c>
      <c r="O388" s="375"/>
      <c r="P388" s="375">
        <f t="shared" si="130"/>
        <v>10310</v>
      </c>
    </row>
    <row r="389" spans="1:16" ht="12.75" hidden="1">
      <c r="A389" s="421"/>
      <c r="B389" s="421"/>
      <c r="C389" s="421">
        <v>4110</v>
      </c>
      <c r="D389" s="422" t="s">
        <v>142</v>
      </c>
      <c r="E389" s="431">
        <v>24330</v>
      </c>
      <c r="F389" s="431">
        <v>28074</v>
      </c>
      <c r="G389" s="420">
        <v>0</v>
      </c>
      <c r="H389" s="431">
        <v>28074</v>
      </c>
      <c r="I389" s="420"/>
      <c r="J389" s="432">
        <f t="shared" si="127"/>
        <v>28074</v>
      </c>
      <c r="K389" s="420"/>
      <c r="L389" s="425">
        <f t="shared" si="128"/>
        <v>28074</v>
      </c>
      <c r="M389" s="425"/>
      <c r="N389" s="375">
        <f t="shared" si="129"/>
        <v>28074</v>
      </c>
      <c r="O389" s="375"/>
      <c r="P389" s="375">
        <f t="shared" si="130"/>
        <v>28074</v>
      </c>
    </row>
    <row r="390" spans="1:16" ht="12.75" hidden="1">
      <c r="A390" s="421"/>
      <c r="B390" s="421"/>
      <c r="C390" s="421">
        <v>4120</v>
      </c>
      <c r="D390" s="422" t="s">
        <v>143</v>
      </c>
      <c r="E390" s="431">
        <v>3300</v>
      </c>
      <c r="F390" s="431">
        <v>3823</v>
      </c>
      <c r="G390" s="420">
        <v>0</v>
      </c>
      <c r="H390" s="431">
        <v>3823</v>
      </c>
      <c r="I390" s="420"/>
      <c r="J390" s="432">
        <f t="shared" si="127"/>
        <v>3823</v>
      </c>
      <c r="K390" s="420"/>
      <c r="L390" s="425">
        <f t="shared" si="128"/>
        <v>3823</v>
      </c>
      <c r="M390" s="425"/>
      <c r="N390" s="375">
        <f t="shared" si="129"/>
        <v>3823</v>
      </c>
      <c r="O390" s="375"/>
      <c r="P390" s="375">
        <f t="shared" si="130"/>
        <v>3823</v>
      </c>
    </row>
    <row r="391" spans="1:16" ht="24">
      <c r="A391" s="421"/>
      <c r="B391" s="421"/>
      <c r="C391" s="421">
        <v>4140</v>
      </c>
      <c r="D391" s="422" t="s">
        <v>175</v>
      </c>
      <c r="E391" s="431">
        <v>638</v>
      </c>
      <c r="F391" s="431">
        <v>780</v>
      </c>
      <c r="G391" s="420">
        <v>0</v>
      </c>
      <c r="H391" s="431">
        <v>780</v>
      </c>
      <c r="I391" s="420"/>
      <c r="J391" s="432">
        <f t="shared" si="127"/>
        <v>780</v>
      </c>
      <c r="K391" s="420"/>
      <c r="L391" s="425">
        <f t="shared" si="128"/>
        <v>780</v>
      </c>
      <c r="M391" s="425"/>
      <c r="N391" s="375">
        <f t="shared" si="129"/>
        <v>780</v>
      </c>
      <c r="O391" s="375">
        <v>-276</v>
      </c>
      <c r="P391" s="375">
        <f t="shared" si="130"/>
        <v>504</v>
      </c>
    </row>
    <row r="392" spans="1:16" ht="12.75" hidden="1">
      <c r="A392" s="421"/>
      <c r="B392" s="421"/>
      <c r="C392" s="421">
        <v>4210</v>
      </c>
      <c r="D392" s="422" t="s">
        <v>132</v>
      </c>
      <c r="E392" s="431">
        <v>4227</v>
      </c>
      <c r="F392" s="431">
        <v>4354</v>
      </c>
      <c r="G392" s="420">
        <v>0</v>
      </c>
      <c r="H392" s="431">
        <v>4354</v>
      </c>
      <c r="I392" s="420"/>
      <c r="J392" s="432">
        <f t="shared" si="127"/>
        <v>4354</v>
      </c>
      <c r="K392" s="420"/>
      <c r="L392" s="425">
        <f t="shared" si="128"/>
        <v>4354</v>
      </c>
      <c r="M392" s="425"/>
      <c r="N392" s="375">
        <f t="shared" si="129"/>
        <v>4354</v>
      </c>
      <c r="O392" s="375"/>
      <c r="P392" s="375">
        <f t="shared" si="130"/>
        <v>4354</v>
      </c>
    </row>
    <row r="393" spans="1:16" ht="12.75" hidden="1">
      <c r="A393" s="421"/>
      <c r="B393" s="421"/>
      <c r="C393" s="421">
        <v>4260</v>
      </c>
      <c r="D393" s="422" t="s">
        <v>154</v>
      </c>
      <c r="E393" s="431">
        <v>1519</v>
      </c>
      <c r="F393" s="431">
        <v>1565</v>
      </c>
      <c r="G393" s="420">
        <v>0</v>
      </c>
      <c r="H393" s="431">
        <v>1565</v>
      </c>
      <c r="I393" s="420"/>
      <c r="J393" s="432">
        <f t="shared" si="127"/>
        <v>1565</v>
      </c>
      <c r="K393" s="420"/>
      <c r="L393" s="425">
        <f t="shared" si="128"/>
        <v>1565</v>
      </c>
      <c r="M393" s="425"/>
      <c r="N393" s="375">
        <f t="shared" si="129"/>
        <v>1565</v>
      </c>
      <c r="O393" s="375"/>
      <c r="P393" s="375">
        <f t="shared" si="130"/>
        <v>1565</v>
      </c>
    </row>
    <row r="394" spans="1:16" ht="12.75" hidden="1">
      <c r="A394" s="421"/>
      <c r="B394" s="421"/>
      <c r="C394" s="421">
        <v>4270</v>
      </c>
      <c r="D394" s="422" t="s">
        <v>133</v>
      </c>
      <c r="E394" s="431">
        <v>20000</v>
      </c>
      <c r="F394" s="431">
        <v>0</v>
      </c>
      <c r="G394" s="420">
        <v>0</v>
      </c>
      <c r="H394" s="431">
        <v>0</v>
      </c>
      <c r="I394" s="420"/>
      <c r="J394" s="432">
        <f t="shared" si="127"/>
        <v>0</v>
      </c>
      <c r="K394" s="420"/>
      <c r="L394" s="425">
        <f t="shared" si="128"/>
        <v>0</v>
      </c>
      <c r="M394" s="425"/>
      <c r="N394" s="375">
        <f t="shared" si="129"/>
        <v>0</v>
      </c>
      <c r="O394" s="375"/>
      <c r="P394" s="375">
        <f t="shared" si="130"/>
        <v>0</v>
      </c>
    </row>
    <row r="395" spans="1:16" ht="12.75">
      <c r="A395" s="421"/>
      <c r="B395" s="421"/>
      <c r="C395" s="421">
        <v>4300</v>
      </c>
      <c r="D395" s="422" t="s">
        <v>127</v>
      </c>
      <c r="E395" s="431">
        <v>740</v>
      </c>
      <c r="F395" s="431">
        <v>1262</v>
      </c>
      <c r="G395" s="420">
        <v>0</v>
      </c>
      <c r="H395" s="431">
        <v>1262</v>
      </c>
      <c r="I395" s="420"/>
      <c r="J395" s="432">
        <f t="shared" si="127"/>
        <v>1262</v>
      </c>
      <c r="K395" s="420"/>
      <c r="L395" s="425">
        <f t="shared" si="128"/>
        <v>1262</v>
      </c>
      <c r="M395" s="425"/>
      <c r="N395" s="375">
        <f t="shared" si="129"/>
        <v>1262</v>
      </c>
      <c r="O395" s="375">
        <v>276</v>
      </c>
      <c r="P395" s="375">
        <f t="shared" si="130"/>
        <v>1538</v>
      </c>
    </row>
    <row r="396" spans="1:16" ht="12.75" hidden="1">
      <c r="A396" s="421"/>
      <c r="B396" s="421"/>
      <c r="C396" s="421">
        <v>4410</v>
      </c>
      <c r="D396" s="422" t="s">
        <v>149</v>
      </c>
      <c r="E396" s="431">
        <v>1080</v>
      </c>
      <c r="F396" s="431">
        <v>1612</v>
      </c>
      <c r="G396" s="420">
        <v>0</v>
      </c>
      <c r="H396" s="431">
        <v>1612</v>
      </c>
      <c r="I396" s="420"/>
      <c r="J396" s="432">
        <f t="shared" si="127"/>
        <v>1612</v>
      </c>
      <c r="K396" s="420"/>
      <c r="L396" s="425">
        <f t="shared" si="128"/>
        <v>1612</v>
      </c>
      <c r="M396" s="425"/>
      <c r="N396" s="375">
        <f t="shared" si="129"/>
        <v>1612</v>
      </c>
      <c r="O396" s="375"/>
      <c r="P396" s="375">
        <f t="shared" si="130"/>
        <v>1612</v>
      </c>
    </row>
    <row r="397" spans="1:16" ht="24" hidden="1">
      <c r="A397" s="421"/>
      <c r="B397" s="421"/>
      <c r="C397" s="421">
        <v>4440</v>
      </c>
      <c r="D397" s="422" t="s">
        <v>150</v>
      </c>
      <c r="E397" s="431">
        <v>6705</v>
      </c>
      <c r="F397" s="431">
        <v>7789</v>
      </c>
      <c r="G397" s="420">
        <v>0</v>
      </c>
      <c r="H397" s="431">
        <v>7789</v>
      </c>
      <c r="I397" s="420"/>
      <c r="J397" s="432">
        <f t="shared" si="127"/>
        <v>7789</v>
      </c>
      <c r="K397" s="420"/>
      <c r="L397" s="425">
        <f t="shared" si="128"/>
        <v>7789</v>
      </c>
      <c r="M397" s="425"/>
      <c r="N397" s="375">
        <f t="shared" si="129"/>
        <v>7789</v>
      </c>
      <c r="O397" s="375"/>
      <c r="P397" s="375">
        <f t="shared" si="130"/>
        <v>7789</v>
      </c>
    </row>
    <row r="398" spans="1:16" ht="12.75" hidden="1">
      <c r="A398" s="421"/>
      <c r="B398" s="421" t="s">
        <v>332</v>
      </c>
      <c r="C398" s="421"/>
      <c r="D398" s="422" t="s">
        <v>334</v>
      </c>
      <c r="E398" s="431"/>
      <c r="F398" s="431"/>
      <c r="G398" s="420"/>
      <c r="H398" s="431"/>
      <c r="I398" s="420"/>
      <c r="J398" s="432">
        <v>0</v>
      </c>
      <c r="K398" s="425">
        <v>20658</v>
      </c>
      <c r="L398" s="425">
        <f>L399</f>
        <v>20658</v>
      </c>
      <c r="M398" s="425">
        <f>M399</f>
        <v>0</v>
      </c>
      <c r="N398" s="375">
        <f>N399</f>
        <v>20658</v>
      </c>
      <c r="O398" s="375"/>
      <c r="P398" s="375">
        <f t="shared" si="130"/>
        <v>20658</v>
      </c>
    </row>
    <row r="399" spans="1:16" ht="12.75" hidden="1">
      <c r="A399" s="421"/>
      <c r="B399" s="421"/>
      <c r="C399" s="421" t="s">
        <v>333</v>
      </c>
      <c r="D399" s="422" t="s">
        <v>335</v>
      </c>
      <c r="E399" s="431"/>
      <c r="F399" s="431"/>
      <c r="G399" s="420"/>
      <c r="H399" s="431"/>
      <c r="I399" s="420"/>
      <c r="J399" s="432">
        <v>0</v>
      </c>
      <c r="K399" s="425">
        <v>20658</v>
      </c>
      <c r="L399" s="425">
        <v>20658</v>
      </c>
      <c r="M399" s="425"/>
      <c r="N399" s="375">
        <f>L399+M399</f>
        <v>20658</v>
      </c>
      <c r="O399" s="375"/>
      <c r="P399" s="375">
        <f t="shared" si="130"/>
        <v>20658</v>
      </c>
    </row>
    <row r="400" spans="1:16" ht="12.75" hidden="1">
      <c r="A400" s="421"/>
      <c r="B400" s="421">
        <v>85446</v>
      </c>
      <c r="C400" s="421"/>
      <c r="D400" s="422" t="s">
        <v>186</v>
      </c>
      <c r="E400" s="431">
        <v>723</v>
      </c>
      <c r="F400" s="431">
        <f>SUM(F401)</f>
        <v>533</v>
      </c>
      <c r="G400" s="420">
        <v>0</v>
      </c>
      <c r="H400" s="431">
        <f>SUM(H401)</f>
        <v>533</v>
      </c>
      <c r="I400" s="420"/>
      <c r="J400" s="432">
        <f t="shared" si="127"/>
        <v>533</v>
      </c>
      <c r="K400" s="432">
        <f>K401</f>
        <v>0</v>
      </c>
      <c r="L400" s="425">
        <f>L401</f>
        <v>533</v>
      </c>
      <c r="M400" s="425">
        <f>M401</f>
        <v>0</v>
      </c>
      <c r="N400" s="375">
        <f>N401</f>
        <v>533</v>
      </c>
      <c r="O400" s="375"/>
      <c r="P400" s="375">
        <f t="shared" si="130"/>
        <v>533</v>
      </c>
    </row>
    <row r="401" spans="1:16" ht="12.75" hidden="1">
      <c r="A401" s="421"/>
      <c r="B401" s="421"/>
      <c r="C401" s="421">
        <v>3250</v>
      </c>
      <c r="D401" s="422" t="s">
        <v>188</v>
      </c>
      <c r="E401" s="431">
        <v>723</v>
      </c>
      <c r="F401" s="431">
        <v>533</v>
      </c>
      <c r="G401" s="420">
        <v>0</v>
      </c>
      <c r="H401" s="431">
        <v>533</v>
      </c>
      <c r="I401" s="420"/>
      <c r="J401" s="432">
        <f t="shared" si="127"/>
        <v>533</v>
      </c>
      <c r="K401" s="420"/>
      <c r="L401" s="425">
        <f>J401+K401</f>
        <v>533</v>
      </c>
      <c r="M401" s="425"/>
      <c r="N401" s="375">
        <f>L401+M401</f>
        <v>533</v>
      </c>
      <c r="O401" s="375"/>
      <c r="P401" s="375">
        <f t="shared" si="130"/>
        <v>533</v>
      </c>
    </row>
    <row r="402" spans="1:16" ht="12.75" hidden="1">
      <c r="A402" s="421"/>
      <c r="B402" s="421" t="s">
        <v>270</v>
      </c>
      <c r="C402" s="421"/>
      <c r="D402" s="422" t="s">
        <v>16</v>
      </c>
      <c r="E402" s="431"/>
      <c r="F402" s="431">
        <v>0</v>
      </c>
      <c r="G402" s="425">
        <v>154439</v>
      </c>
      <c r="H402" s="431">
        <f>SUM(H407)</f>
        <v>154439</v>
      </c>
      <c r="I402" s="420"/>
      <c r="J402" s="432">
        <f t="shared" si="127"/>
        <v>154439</v>
      </c>
      <c r="K402" s="432">
        <f>K403+K407</f>
        <v>3000</v>
      </c>
      <c r="L402" s="425">
        <f>SUM(L403:L407)</f>
        <v>157439</v>
      </c>
      <c r="M402" s="425">
        <f>SUM(M403:M407)</f>
        <v>0</v>
      </c>
      <c r="N402" s="375">
        <f>SUM(N403:N407)</f>
        <v>157439</v>
      </c>
      <c r="O402" s="375"/>
      <c r="P402" s="375">
        <f t="shared" si="130"/>
        <v>157439</v>
      </c>
    </row>
    <row r="403" spans="1:16" ht="60" hidden="1">
      <c r="A403" s="421"/>
      <c r="B403" s="421"/>
      <c r="C403" s="421" t="s">
        <v>138</v>
      </c>
      <c r="D403" s="422" t="s">
        <v>139</v>
      </c>
      <c r="E403" s="431"/>
      <c r="F403" s="431"/>
      <c r="G403" s="425"/>
      <c r="H403" s="431"/>
      <c r="I403" s="420"/>
      <c r="J403" s="432">
        <v>0</v>
      </c>
      <c r="K403" s="432">
        <v>3000</v>
      </c>
      <c r="L403" s="425">
        <v>3000</v>
      </c>
      <c r="M403" s="425">
        <v>-3000</v>
      </c>
      <c r="N403" s="375">
        <f>L403+M403</f>
        <v>0</v>
      </c>
      <c r="O403" s="375"/>
      <c r="P403" s="375">
        <f t="shared" si="130"/>
        <v>0</v>
      </c>
    </row>
    <row r="404" spans="1:16" ht="12.75" hidden="1">
      <c r="A404" s="421"/>
      <c r="B404" s="421"/>
      <c r="C404" s="437" t="s">
        <v>173</v>
      </c>
      <c r="D404" s="422" t="s">
        <v>174</v>
      </c>
      <c r="E404" s="431"/>
      <c r="F404" s="431"/>
      <c r="G404" s="420"/>
      <c r="H404" s="431"/>
      <c r="I404" s="420"/>
      <c r="J404" s="432"/>
      <c r="K404" s="425"/>
      <c r="L404" s="425"/>
      <c r="M404" s="425">
        <v>1500</v>
      </c>
      <c r="N404" s="375">
        <f>L404+M404</f>
        <v>1500</v>
      </c>
      <c r="O404" s="375"/>
      <c r="P404" s="375">
        <f t="shared" si="130"/>
        <v>1500</v>
      </c>
    </row>
    <row r="405" spans="1:16" ht="12.75" hidden="1">
      <c r="A405" s="421"/>
      <c r="B405" s="421"/>
      <c r="C405" s="437" t="s">
        <v>191</v>
      </c>
      <c r="D405" s="422" t="s">
        <v>132</v>
      </c>
      <c r="E405" s="431"/>
      <c r="F405" s="431"/>
      <c r="G405" s="420"/>
      <c r="H405" s="431"/>
      <c r="I405" s="420"/>
      <c r="J405" s="432"/>
      <c r="K405" s="425"/>
      <c r="L405" s="425"/>
      <c r="M405" s="425">
        <v>750</v>
      </c>
      <c r="N405" s="375">
        <f>L405+M405</f>
        <v>750</v>
      </c>
      <c r="O405" s="375"/>
      <c r="P405" s="375">
        <f t="shared" si="130"/>
        <v>750</v>
      </c>
    </row>
    <row r="406" spans="1:16" ht="12.75" hidden="1">
      <c r="A406" s="421"/>
      <c r="B406" s="421"/>
      <c r="C406" s="438">
        <v>4300</v>
      </c>
      <c r="D406" s="422" t="s">
        <v>127</v>
      </c>
      <c r="E406" s="405"/>
      <c r="F406" s="405"/>
      <c r="G406" s="405"/>
      <c r="H406" s="405"/>
      <c r="I406" s="405"/>
      <c r="J406" s="405"/>
      <c r="K406" s="405"/>
      <c r="L406" s="405"/>
      <c r="M406" s="425">
        <v>750</v>
      </c>
      <c r="N406" s="375">
        <f>L406+M406</f>
        <v>750</v>
      </c>
      <c r="O406" s="375"/>
      <c r="P406" s="375">
        <f t="shared" si="130"/>
        <v>750</v>
      </c>
    </row>
    <row r="407" spans="1:16" ht="12.75" hidden="1">
      <c r="A407" s="421"/>
      <c r="B407" s="421"/>
      <c r="C407" s="421" t="s">
        <v>180</v>
      </c>
      <c r="D407" s="422" t="s">
        <v>181</v>
      </c>
      <c r="E407" s="431"/>
      <c r="F407" s="431">
        <v>0</v>
      </c>
      <c r="G407" s="425">
        <v>154439</v>
      </c>
      <c r="H407" s="431">
        <f>SUM(F407:G407)</f>
        <v>154439</v>
      </c>
      <c r="I407" s="420"/>
      <c r="J407" s="432">
        <f t="shared" si="127"/>
        <v>154439</v>
      </c>
      <c r="K407" s="420"/>
      <c r="L407" s="425">
        <f>J407+K407</f>
        <v>154439</v>
      </c>
      <c r="M407" s="425"/>
      <c r="N407" s="375">
        <f>L407+M407</f>
        <v>154439</v>
      </c>
      <c r="O407" s="375"/>
      <c r="P407" s="375">
        <f t="shared" si="130"/>
        <v>154439</v>
      </c>
    </row>
    <row r="408" spans="1:16" ht="12" customHeight="1">
      <c r="A408" s="407">
        <v>900</v>
      </c>
      <c r="B408" s="407"/>
      <c r="C408" s="407"/>
      <c r="D408" s="408" t="s">
        <v>111</v>
      </c>
      <c r="E408" s="430">
        <f>SUM(E409+E412+E415+E418+E420+E424+E427)</f>
        <v>983818</v>
      </c>
      <c r="F408" s="430">
        <f>SUM(F409+F412+F415+F418+F420+F424+F427)</f>
        <v>1191021</v>
      </c>
      <c r="G408" s="420">
        <v>0</v>
      </c>
      <c r="H408" s="430">
        <f aca="true" t="shared" si="131" ref="H408:P408">SUM(H409+H412+H415+H418+H420+H424+H427)</f>
        <v>1191021</v>
      </c>
      <c r="I408" s="430">
        <f t="shared" si="131"/>
        <v>53650</v>
      </c>
      <c r="J408" s="430">
        <f t="shared" si="131"/>
        <v>1244671</v>
      </c>
      <c r="K408" s="430">
        <f t="shared" si="131"/>
        <v>18016</v>
      </c>
      <c r="L408" s="409">
        <f t="shared" si="131"/>
        <v>1262687</v>
      </c>
      <c r="M408" s="409">
        <f t="shared" si="131"/>
        <v>21500</v>
      </c>
      <c r="N408" s="366">
        <f t="shared" si="131"/>
        <v>1284187</v>
      </c>
      <c r="O408" s="366">
        <f t="shared" si="131"/>
        <v>31000</v>
      </c>
      <c r="P408" s="366">
        <f t="shared" si="131"/>
        <v>1315187</v>
      </c>
    </row>
    <row r="409" spans="1:16" ht="12.75" hidden="1">
      <c r="A409" s="421"/>
      <c r="B409" s="421">
        <v>90001</v>
      </c>
      <c r="C409" s="421"/>
      <c r="D409" s="422" t="s">
        <v>220</v>
      </c>
      <c r="E409" s="431">
        <f>SUM(E410:E411)</f>
        <v>10000</v>
      </c>
      <c r="F409" s="431">
        <f>SUM(F410:F411)</f>
        <v>10000</v>
      </c>
      <c r="G409" s="420">
        <v>0</v>
      </c>
      <c r="H409" s="431">
        <f aca="true" t="shared" si="132" ref="H409:N409">SUM(H410:H411)</f>
        <v>10000</v>
      </c>
      <c r="I409" s="431">
        <f t="shared" si="132"/>
        <v>0</v>
      </c>
      <c r="J409" s="431">
        <f t="shared" si="132"/>
        <v>10000</v>
      </c>
      <c r="K409" s="431">
        <f t="shared" si="132"/>
        <v>0</v>
      </c>
      <c r="L409" s="423">
        <f t="shared" si="132"/>
        <v>10000</v>
      </c>
      <c r="M409" s="423">
        <f t="shared" si="132"/>
        <v>0</v>
      </c>
      <c r="N409" s="367">
        <f t="shared" si="132"/>
        <v>10000</v>
      </c>
      <c r="O409" s="375"/>
      <c r="P409" s="375">
        <f aca="true" t="shared" si="133" ref="P409:P414">N409+O409</f>
        <v>10000</v>
      </c>
    </row>
    <row r="410" spans="1:16" ht="12.75" hidden="1">
      <c r="A410" s="421"/>
      <c r="B410" s="421"/>
      <c r="C410" s="421" t="s">
        <v>140</v>
      </c>
      <c r="D410" s="422" t="s">
        <v>127</v>
      </c>
      <c r="E410" s="431">
        <v>5000</v>
      </c>
      <c r="F410" s="431">
        <v>5000</v>
      </c>
      <c r="G410" s="420">
        <v>0</v>
      </c>
      <c r="H410" s="431">
        <v>5000</v>
      </c>
      <c r="I410" s="420"/>
      <c r="J410" s="432">
        <f>H410+I410</f>
        <v>5000</v>
      </c>
      <c r="K410" s="420"/>
      <c r="L410" s="425">
        <f>J410+K410</f>
        <v>5000</v>
      </c>
      <c r="M410" s="425"/>
      <c r="N410" s="375">
        <f>L410+M410</f>
        <v>5000</v>
      </c>
      <c r="O410" s="375"/>
      <c r="P410" s="375">
        <f t="shared" si="133"/>
        <v>5000</v>
      </c>
    </row>
    <row r="411" spans="1:16" ht="12.75" hidden="1">
      <c r="A411" s="421"/>
      <c r="B411" s="421"/>
      <c r="C411" s="421">
        <v>4430</v>
      </c>
      <c r="D411" s="422" t="s">
        <v>144</v>
      </c>
      <c r="E411" s="431">
        <v>5000</v>
      </c>
      <c r="F411" s="431">
        <v>5000</v>
      </c>
      <c r="G411" s="420">
        <v>0</v>
      </c>
      <c r="H411" s="431">
        <v>5000</v>
      </c>
      <c r="I411" s="420"/>
      <c r="J411" s="432">
        <f>H411+I411</f>
        <v>5000</v>
      </c>
      <c r="K411" s="420"/>
      <c r="L411" s="425">
        <f>J411+K411</f>
        <v>5000</v>
      </c>
      <c r="M411" s="425"/>
      <c r="N411" s="375">
        <f>L411+M411</f>
        <v>5000</v>
      </c>
      <c r="O411" s="375"/>
      <c r="P411" s="375">
        <f t="shared" si="133"/>
        <v>5000</v>
      </c>
    </row>
    <row r="412" spans="1:16" ht="12.75" hidden="1">
      <c r="A412" s="421"/>
      <c r="B412" s="421">
        <v>90003</v>
      </c>
      <c r="C412" s="421"/>
      <c r="D412" s="422" t="s">
        <v>221</v>
      </c>
      <c r="E412" s="431">
        <f>SUM(E413:E414)</f>
        <v>12000</v>
      </c>
      <c r="F412" s="431">
        <f>SUM(F413:F414)</f>
        <v>12390</v>
      </c>
      <c r="G412" s="420">
        <v>0</v>
      </c>
      <c r="H412" s="431">
        <f aca="true" t="shared" si="134" ref="H412:N412">SUM(H413:H414)</f>
        <v>12390</v>
      </c>
      <c r="I412" s="431">
        <f t="shared" si="134"/>
        <v>0</v>
      </c>
      <c r="J412" s="431">
        <f t="shared" si="134"/>
        <v>12390</v>
      </c>
      <c r="K412" s="431">
        <f t="shared" si="134"/>
        <v>0</v>
      </c>
      <c r="L412" s="423">
        <f t="shared" si="134"/>
        <v>12390</v>
      </c>
      <c r="M412" s="423">
        <f t="shared" si="134"/>
        <v>4500</v>
      </c>
      <c r="N412" s="367">
        <f t="shared" si="134"/>
        <v>16890</v>
      </c>
      <c r="O412" s="375"/>
      <c r="P412" s="375">
        <f t="shared" si="133"/>
        <v>16890</v>
      </c>
    </row>
    <row r="413" spans="1:16" ht="12.75" hidden="1">
      <c r="A413" s="421"/>
      <c r="B413" s="421"/>
      <c r="C413" s="421">
        <v>4210</v>
      </c>
      <c r="D413" s="422" t="s">
        <v>132</v>
      </c>
      <c r="E413" s="431">
        <v>3000</v>
      </c>
      <c r="F413" s="431">
        <v>3090</v>
      </c>
      <c r="G413" s="420">
        <v>0</v>
      </c>
      <c r="H413" s="431">
        <v>3090</v>
      </c>
      <c r="I413" s="420"/>
      <c r="J413" s="432">
        <f>H413+I413</f>
        <v>3090</v>
      </c>
      <c r="K413" s="420"/>
      <c r="L413" s="425">
        <f>J413+K413</f>
        <v>3090</v>
      </c>
      <c r="M413" s="425"/>
      <c r="N413" s="375">
        <f>L413+M413</f>
        <v>3090</v>
      </c>
      <c r="O413" s="375"/>
      <c r="P413" s="375">
        <f t="shared" si="133"/>
        <v>3090</v>
      </c>
    </row>
    <row r="414" spans="1:16" ht="12.75" hidden="1">
      <c r="A414" s="421"/>
      <c r="B414" s="421"/>
      <c r="C414" s="421">
        <v>4300</v>
      </c>
      <c r="D414" s="422" t="s">
        <v>127</v>
      </c>
      <c r="E414" s="431">
        <v>9000</v>
      </c>
      <c r="F414" s="431">
        <v>9300</v>
      </c>
      <c r="G414" s="420">
        <v>0</v>
      </c>
      <c r="H414" s="431">
        <v>9300</v>
      </c>
      <c r="I414" s="420"/>
      <c r="J414" s="432">
        <f>H414+I414</f>
        <v>9300</v>
      </c>
      <c r="K414" s="420"/>
      <c r="L414" s="425">
        <f>J414+K414</f>
        <v>9300</v>
      </c>
      <c r="M414" s="425">
        <v>4500</v>
      </c>
      <c r="N414" s="375">
        <f>L414+M414</f>
        <v>13800</v>
      </c>
      <c r="O414" s="375"/>
      <c r="P414" s="375">
        <f t="shared" si="133"/>
        <v>13800</v>
      </c>
    </row>
    <row r="415" spans="1:16" ht="13.5" customHeight="1">
      <c r="A415" s="421"/>
      <c r="B415" s="421">
        <v>90004</v>
      </c>
      <c r="C415" s="421"/>
      <c r="D415" s="422" t="s">
        <v>223</v>
      </c>
      <c r="E415" s="431">
        <f>SUM(E416:E417)</f>
        <v>3570</v>
      </c>
      <c r="F415" s="431">
        <f>SUM(F416:F417)</f>
        <v>3680</v>
      </c>
      <c r="G415" s="420">
        <v>0</v>
      </c>
      <c r="H415" s="431">
        <f aca="true" t="shared" si="135" ref="H415:N415">SUM(H416:H417)</f>
        <v>3680</v>
      </c>
      <c r="I415" s="431">
        <f t="shared" si="135"/>
        <v>0</v>
      </c>
      <c r="J415" s="431">
        <f t="shared" si="135"/>
        <v>3680</v>
      </c>
      <c r="K415" s="431">
        <f t="shared" si="135"/>
        <v>0</v>
      </c>
      <c r="L415" s="423">
        <f t="shared" si="135"/>
        <v>3680</v>
      </c>
      <c r="M415" s="423">
        <f t="shared" si="135"/>
        <v>0</v>
      </c>
      <c r="N415" s="367">
        <f t="shared" si="135"/>
        <v>3680</v>
      </c>
      <c r="O415" s="375">
        <f>SUM(O416:O417)</f>
        <v>10000</v>
      </c>
      <c r="P415" s="375">
        <f>SUM(P416:P417)</f>
        <v>13680</v>
      </c>
    </row>
    <row r="416" spans="1:16" ht="12.75">
      <c r="A416" s="421"/>
      <c r="B416" s="421"/>
      <c r="C416" s="421">
        <v>4210</v>
      </c>
      <c r="D416" s="422" t="s">
        <v>132</v>
      </c>
      <c r="E416" s="431">
        <v>2000</v>
      </c>
      <c r="F416" s="431">
        <v>2100</v>
      </c>
      <c r="G416" s="420">
        <v>0</v>
      </c>
      <c r="H416" s="431">
        <v>2100</v>
      </c>
      <c r="I416" s="420"/>
      <c r="J416" s="432">
        <f>H416+I416</f>
        <v>2100</v>
      </c>
      <c r="K416" s="420"/>
      <c r="L416" s="425">
        <f>J416+K416</f>
        <v>2100</v>
      </c>
      <c r="M416" s="425"/>
      <c r="N416" s="375">
        <f>L416+M416</f>
        <v>2100</v>
      </c>
      <c r="O416" s="375">
        <v>2000</v>
      </c>
      <c r="P416" s="375">
        <f>N416+O416</f>
        <v>4100</v>
      </c>
    </row>
    <row r="417" spans="1:16" ht="12.75">
      <c r="A417" s="421"/>
      <c r="B417" s="421"/>
      <c r="C417" s="421">
        <v>4300</v>
      </c>
      <c r="D417" s="422" t="s">
        <v>127</v>
      </c>
      <c r="E417" s="431">
        <v>1570</v>
      </c>
      <c r="F417" s="431">
        <v>1580</v>
      </c>
      <c r="G417" s="420">
        <v>0</v>
      </c>
      <c r="H417" s="431">
        <v>1580</v>
      </c>
      <c r="I417" s="420"/>
      <c r="J417" s="432">
        <f>H417+I417</f>
        <v>1580</v>
      </c>
      <c r="K417" s="420"/>
      <c r="L417" s="425">
        <f>J417+K417</f>
        <v>1580</v>
      </c>
      <c r="M417" s="425"/>
      <c r="N417" s="375">
        <f>L417+M417</f>
        <v>1580</v>
      </c>
      <c r="O417" s="375">
        <v>8000</v>
      </c>
      <c r="P417" s="375">
        <f>N417+O417</f>
        <v>9580</v>
      </c>
    </row>
    <row r="418" spans="1:16" ht="12.75" hidden="1">
      <c r="A418" s="421"/>
      <c r="B418" s="421">
        <v>90013</v>
      </c>
      <c r="C418" s="421"/>
      <c r="D418" s="422" t="s">
        <v>224</v>
      </c>
      <c r="E418" s="431">
        <v>6750</v>
      </c>
      <c r="F418" s="431">
        <f>SUM(F419)</f>
        <v>6750</v>
      </c>
      <c r="G418" s="420">
        <v>0</v>
      </c>
      <c r="H418" s="431">
        <f aca="true" t="shared" si="136" ref="H418:N418">SUM(H419)</f>
        <v>6750</v>
      </c>
      <c r="I418" s="431">
        <f t="shared" si="136"/>
        <v>0</v>
      </c>
      <c r="J418" s="431">
        <f t="shared" si="136"/>
        <v>6750</v>
      </c>
      <c r="K418" s="431">
        <f t="shared" si="136"/>
        <v>0</v>
      </c>
      <c r="L418" s="423">
        <f t="shared" si="136"/>
        <v>6750</v>
      </c>
      <c r="M418" s="423">
        <f t="shared" si="136"/>
        <v>0</v>
      </c>
      <c r="N418" s="367">
        <f t="shared" si="136"/>
        <v>6750</v>
      </c>
      <c r="O418" s="375"/>
      <c r="P418" s="375">
        <f aca="true" t="shared" si="137" ref="P418:P426">N418+O418</f>
        <v>6750</v>
      </c>
    </row>
    <row r="419" spans="1:16" ht="60" hidden="1">
      <c r="A419" s="421"/>
      <c r="B419" s="421"/>
      <c r="C419" s="421">
        <v>6300</v>
      </c>
      <c r="D419" s="422" t="s">
        <v>222</v>
      </c>
      <c r="E419" s="431">
        <v>6750</v>
      </c>
      <c r="F419" s="431">
        <v>6750</v>
      </c>
      <c r="G419" s="420">
        <v>0</v>
      </c>
      <c r="H419" s="431">
        <v>6750</v>
      </c>
      <c r="I419" s="420"/>
      <c r="J419" s="432">
        <f>H419+I419</f>
        <v>6750</v>
      </c>
      <c r="K419" s="420"/>
      <c r="L419" s="425">
        <f>K419+J419</f>
        <v>6750</v>
      </c>
      <c r="M419" s="425"/>
      <c r="N419" s="375">
        <f>L419+M419</f>
        <v>6750</v>
      </c>
      <c r="O419" s="375"/>
      <c r="P419" s="375">
        <f t="shared" si="137"/>
        <v>6750</v>
      </c>
    </row>
    <row r="420" spans="1:16" ht="12.75" hidden="1">
      <c r="A420" s="421"/>
      <c r="B420" s="421">
        <v>90015</v>
      </c>
      <c r="C420" s="421"/>
      <c r="D420" s="422" t="s">
        <v>112</v>
      </c>
      <c r="E420" s="431">
        <f>SUM(E421:E422)</f>
        <v>245378</v>
      </c>
      <c r="F420" s="431">
        <f>SUM(F421:F423)</f>
        <v>514375</v>
      </c>
      <c r="G420" s="420">
        <v>0</v>
      </c>
      <c r="H420" s="431">
        <f aca="true" t="shared" si="138" ref="H420:N420">SUM(H421:H423)</f>
        <v>514375</v>
      </c>
      <c r="I420" s="431">
        <f t="shared" si="138"/>
        <v>0</v>
      </c>
      <c r="J420" s="431">
        <f t="shared" si="138"/>
        <v>514375</v>
      </c>
      <c r="K420" s="431">
        <f t="shared" si="138"/>
        <v>0</v>
      </c>
      <c r="L420" s="423">
        <f t="shared" si="138"/>
        <v>514375</v>
      </c>
      <c r="M420" s="423">
        <f t="shared" si="138"/>
        <v>0</v>
      </c>
      <c r="N420" s="367">
        <f t="shared" si="138"/>
        <v>514375</v>
      </c>
      <c r="O420" s="375"/>
      <c r="P420" s="375">
        <f t="shared" si="137"/>
        <v>514375</v>
      </c>
    </row>
    <row r="421" spans="1:16" ht="12.75" hidden="1">
      <c r="A421" s="421"/>
      <c r="B421" s="421"/>
      <c r="C421" s="421">
        <v>4260</v>
      </c>
      <c r="D421" s="422" t="s">
        <v>154</v>
      </c>
      <c r="E421" s="431">
        <v>147951</v>
      </c>
      <c r="F421" s="431">
        <v>162600</v>
      </c>
      <c r="G421" s="420">
        <v>0</v>
      </c>
      <c r="H421" s="431">
        <v>162600</v>
      </c>
      <c r="I421" s="420"/>
      <c r="J421" s="432">
        <f>H421+I421</f>
        <v>162600</v>
      </c>
      <c r="K421" s="420"/>
      <c r="L421" s="425">
        <f>J421+K421</f>
        <v>162600</v>
      </c>
      <c r="M421" s="425"/>
      <c r="N421" s="375">
        <f>L421+M421</f>
        <v>162600</v>
      </c>
      <c r="O421" s="375"/>
      <c r="P421" s="375">
        <f t="shared" si="137"/>
        <v>162600</v>
      </c>
    </row>
    <row r="422" spans="1:16" ht="12.75" hidden="1">
      <c r="A422" s="421"/>
      <c r="B422" s="421"/>
      <c r="C422" s="421">
        <v>4270</v>
      </c>
      <c r="D422" s="422" t="s">
        <v>133</v>
      </c>
      <c r="E422" s="431">
        <v>97427</v>
      </c>
      <c r="F422" s="431">
        <v>107230</v>
      </c>
      <c r="G422" s="420">
        <v>0</v>
      </c>
      <c r="H422" s="431">
        <v>107230</v>
      </c>
      <c r="I422" s="420"/>
      <c r="J422" s="432">
        <f>H422+I422</f>
        <v>107230</v>
      </c>
      <c r="K422" s="420"/>
      <c r="L422" s="425">
        <f>J422+K422</f>
        <v>107230</v>
      </c>
      <c r="M422" s="425"/>
      <c r="N422" s="375">
        <f>L422+M422</f>
        <v>107230</v>
      </c>
      <c r="O422" s="375"/>
      <c r="P422" s="375">
        <f t="shared" si="137"/>
        <v>107230</v>
      </c>
    </row>
    <row r="423" spans="1:16" ht="24" hidden="1">
      <c r="A423" s="421"/>
      <c r="B423" s="421"/>
      <c r="C423" s="421" t="s">
        <v>178</v>
      </c>
      <c r="D423" s="422" t="s">
        <v>121</v>
      </c>
      <c r="E423" s="431">
        <v>0</v>
      </c>
      <c r="F423" s="431">
        <v>244545</v>
      </c>
      <c r="G423" s="420">
        <v>0</v>
      </c>
      <c r="H423" s="431">
        <v>244545</v>
      </c>
      <c r="I423" s="420"/>
      <c r="J423" s="432">
        <f>H423+I423</f>
        <v>244545</v>
      </c>
      <c r="K423" s="420"/>
      <c r="L423" s="425">
        <f>J423+K423</f>
        <v>244545</v>
      </c>
      <c r="M423" s="425"/>
      <c r="N423" s="375">
        <f>L423+M423</f>
        <v>244545</v>
      </c>
      <c r="O423" s="375"/>
      <c r="P423" s="375">
        <f t="shared" si="137"/>
        <v>244545</v>
      </c>
    </row>
    <row r="424" spans="1:16" ht="12.75" hidden="1">
      <c r="A424" s="421"/>
      <c r="B424" s="439">
        <v>90017</v>
      </c>
      <c r="C424" s="421"/>
      <c r="D424" s="422" t="s">
        <v>225</v>
      </c>
      <c r="E424" s="431">
        <f>SUM(E425:E425)</f>
        <v>529220</v>
      </c>
      <c r="F424" s="431">
        <f>SUM(F425:F425)</f>
        <v>571076</v>
      </c>
      <c r="G424" s="420">
        <v>0</v>
      </c>
      <c r="H424" s="431">
        <f aca="true" t="shared" si="139" ref="H424:N424">SUM(H425:H425+H426)</f>
        <v>571076</v>
      </c>
      <c r="I424" s="431">
        <f t="shared" si="139"/>
        <v>53650</v>
      </c>
      <c r="J424" s="431">
        <f t="shared" si="139"/>
        <v>624726</v>
      </c>
      <c r="K424" s="431">
        <f t="shared" si="139"/>
        <v>0</v>
      </c>
      <c r="L424" s="423">
        <f t="shared" si="139"/>
        <v>624726</v>
      </c>
      <c r="M424" s="423">
        <f t="shared" si="139"/>
        <v>0</v>
      </c>
      <c r="N424" s="367">
        <f t="shared" si="139"/>
        <v>624726</v>
      </c>
      <c r="O424" s="375"/>
      <c r="P424" s="375">
        <f t="shared" si="137"/>
        <v>624726</v>
      </c>
    </row>
    <row r="425" spans="1:16" ht="24" hidden="1">
      <c r="A425" s="421"/>
      <c r="B425" s="421"/>
      <c r="C425" s="421">
        <v>2650</v>
      </c>
      <c r="D425" s="422" t="s">
        <v>226</v>
      </c>
      <c r="E425" s="431">
        <v>529220</v>
      </c>
      <c r="F425" s="431">
        <v>571076</v>
      </c>
      <c r="G425" s="420">
        <v>0</v>
      </c>
      <c r="H425" s="431">
        <v>571076</v>
      </c>
      <c r="I425" s="420"/>
      <c r="J425" s="432">
        <f>H425+I425</f>
        <v>571076</v>
      </c>
      <c r="K425" s="420"/>
      <c r="L425" s="425">
        <f>J425+K425</f>
        <v>571076</v>
      </c>
      <c r="M425" s="425"/>
      <c r="N425" s="375">
        <f>L425+M425</f>
        <v>571076</v>
      </c>
      <c r="O425" s="375"/>
      <c r="P425" s="375">
        <f t="shared" si="137"/>
        <v>571076</v>
      </c>
    </row>
    <row r="426" spans="1:16" ht="48" hidden="1">
      <c r="A426" s="421"/>
      <c r="B426" s="421"/>
      <c r="C426" s="421" t="s">
        <v>313</v>
      </c>
      <c r="D426" s="422" t="s">
        <v>314</v>
      </c>
      <c r="E426" s="431"/>
      <c r="F426" s="431"/>
      <c r="G426" s="420"/>
      <c r="H426" s="431"/>
      <c r="I426" s="425">
        <v>53650</v>
      </c>
      <c r="J426" s="432">
        <f>H426+I426</f>
        <v>53650</v>
      </c>
      <c r="K426" s="420"/>
      <c r="L426" s="425">
        <f>J426+K426</f>
        <v>53650</v>
      </c>
      <c r="M426" s="425"/>
      <c r="N426" s="375">
        <f>L426+M426</f>
        <v>53650</v>
      </c>
      <c r="O426" s="375"/>
      <c r="P426" s="375">
        <f t="shared" si="137"/>
        <v>53650</v>
      </c>
    </row>
    <row r="427" spans="1:16" ht="12.75">
      <c r="A427" s="421"/>
      <c r="B427" s="421">
        <v>90095</v>
      </c>
      <c r="C427" s="421"/>
      <c r="D427" s="422" t="s">
        <v>16</v>
      </c>
      <c r="E427" s="431">
        <f>SUM(E428:E431)</f>
        <v>176900</v>
      </c>
      <c r="F427" s="431">
        <f>SUM(F428:F431)</f>
        <v>72750</v>
      </c>
      <c r="G427" s="420">
        <v>0</v>
      </c>
      <c r="H427" s="431">
        <f aca="true" t="shared" si="140" ref="H427:N427">SUM(H428:H431)</f>
        <v>72750</v>
      </c>
      <c r="I427" s="431">
        <f t="shared" si="140"/>
        <v>0</v>
      </c>
      <c r="J427" s="431">
        <f t="shared" si="140"/>
        <v>72750</v>
      </c>
      <c r="K427" s="431">
        <f t="shared" si="140"/>
        <v>18016</v>
      </c>
      <c r="L427" s="423">
        <f t="shared" si="140"/>
        <v>90766</v>
      </c>
      <c r="M427" s="423">
        <f t="shared" si="140"/>
        <v>17000</v>
      </c>
      <c r="N427" s="367">
        <f t="shared" si="140"/>
        <v>107766</v>
      </c>
      <c r="O427" s="375">
        <f>SUM(O428:O431)</f>
        <v>21000</v>
      </c>
      <c r="P427" s="375">
        <f>SUM(P428:P431)</f>
        <v>128766</v>
      </c>
    </row>
    <row r="428" spans="1:16" ht="12.75" hidden="1">
      <c r="A428" s="421"/>
      <c r="B428" s="421"/>
      <c r="C428" s="421">
        <v>4210</v>
      </c>
      <c r="D428" s="422" t="s">
        <v>132</v>
      </c>
      <c r="E428" s="431">
        <v>42300</v>
      </c>
      <c r="F428" s="431">
        <v>13000</v>
      </c>
      <c r="G428" s="420">
        <v>0</v>
      </c>
      <c r="H428" s="431">
        <v>13000</v>
      </c>
      <c r="I428" s="420"/>
      <c r="J428" s="432">
        <f>H428+I428</f>
        <v>13000</v>
      </c>
      <c r="K428" s="420">
        <v>16216</v>
      </c>
      <c r="L428" s="425">
        <f>J428+K428</f>
        <v>29216</v>
      </c>
      <c r="M428" s="425">
        <v>-5000</v>
      </c>
      <c r="N428" s="375">
        <f>L428+M428</f>
        <v>24216</v>
      </c>
      <c r="O428" s="375"/>
      <c r="P428" s="375">
        <f>N428+O428</f>
        <v>24216</v>
      </c>
    </row>
    <row r="429" spans="1:16" ht="12.75" hidden="1">
      <c r="A429" s="421"/>
      <c r="B429" s="421"/>
      <c r="C429" s="421">
        <v>4260</v>
      </c>
      <c r="D429" s="422" t="s">
        <v>154</v>
      </c>
      <c r="E429" s="431">
        <v>25000</v>
      </c>
      <c r="F429" s="431">
        <f>SUM(E429*1.03)</f>
        <v>25750</v>
      </c>
      <c r="G429" s="420">
        <v>0</v>
      </c>
      <c r="H429" s="431">
        <v>25750</v>
      </c>
      <c r="I429" s="420"/>
      <c r="J429" s="432">
        <f>H429+I429</f>
        <v>25750</v>
      </c>
      <c r="K429" s="420">
        <v>1800</v>
      </c>
      <c r="L429" s="425">
        <f>J429+K429</f>
        <v>27550</v>
      </c>
      <c r="M429" s="425"/>
      <c r="N429" s="375">
        <f>L429+M429</f>
        <v>27550</v>
      </c>
      <c r="O429" s="375"/>
      <c r="P429" s="375">
        <f>N429+O429</f>
        <v>27550</v>
      </c>
    </row>
    <row r="430" spans="1:16" ht="12.75">
      <c r="A430" s="421"/>
      <c r="B430" s="421"/>
      <c r="C430" s="421">
        <v>4270</v>
      </c>
      <c r="D430" s="422" t="s">
        <v>133</v>
      </c>
      <c r="E430" s="431">
        <v>24000</v>
      </c>
      <c r="F430" s="431">
        <v>14000</v>
      </c>
      <c r="G430" s="420">
        <v>0</v>
      </c>
      <c r="H430" s="431">
        <v>14000</v>
      </c>
      <c r="I430" s="420"/>
      <c r="J430" s="432">
        <f>H430+I430</f>
        <v>14000</v>
      </c>
      <c r="K430" s="420"/>
      <c r="L430" s="425">
        <f>J430+K430</f>
        <v>14000</v>
      </c>
      <c r="M430" s="425">
        <v>5000</v>
      </c>
      <c r="N430" s="375">
        <f>L430+M430</f>
        <v>19000</v>
      </c>
      <c r="O430" s="375">
        <v>8000</v>
      </c>
      <c r="P430" s="375">
        <f>N430+O430</f>
        <v>27000</v>
      </c>
    </row>
    <row r="431" spans="1:16" ht="12.75">
      <c r="A431" s="421"/>
      <c r="B431" s="421"/>
      <c r="C431" s="421">
        <v>4300</v>
      </c>
      <c r="D431" s="422" t="s">
        <v>127</v>
      </c>
      <c r="E431" s="431">
        <v>85600</v>
      </c>
      <c r="F431" s="431">
        <v>20000</v>
      </c>
      <c r="G431" s="420">
        <v>0</v>
      </c>
      <c r="H431" s="431">
        <v>20000</v>
      </c>
      <c r="I431" s="420"/>
      <c r="J431" s="432">
        <f>H431+I431</f>
        <v>20000</v>
      </c>
      <c r="K431" s="420"/>
      <c r="L431" s="425">
        <f>J431+K431</f>
        <v>20000</v>
      </c>
      <c r="M431" s="425">
        <v>17000</v>
      </c>
      <c r="N431" s="375">
        <f>L431+M431</f>
        <v>37000</v>
      </c>
      <c r="O431" s="375">
        <v>13000</v>
      </c>
      <c r="P431" s="375">
        <f>N431+O431</f>
        <v>50000</v>
      </c>
    </row>
    <row r="432" spans="1:16" ht="11.25" customHeight="1">
      <c r="A432" s="407">
        <v>921</v>
      </c>
      <c r="B432" s="407"/>
      <c r="C432" s="407"/>
      <c r="D432" s="408" t="s">
        <v>227</v>
      </c>
      <c r="E432" s="430">
        <f>SUM(E433+E435)</f>
        <v>333280</v>
      </c>
      <c r="F432" s="430">
        <f>SUM(F433+F435)</f>
        <v>376560</v>
      </c>
      <c r="G432" s="420">
        <v>0</v>
      </c>
      <c r="H432" s="430">
        <f>SUM(H433+H435)</f>
        <v>376560</v>
      </c>
      <c r="I432" s="430">
        <f>SUM(I433+I435)</f>
        <v>0</v>
      </c>
      <c r="J432" s="430">
        <f>SUM(J433+J435)</f>
        <v>376560</v>
      </c>
      <c r="K432" s="430">
        <f>SUM(K433+K435+K437+K440)</f>
        <v>51500</v>
      </c>
      <c r="L432" s="409">
        <f>SUM(L433+L435+L437+L440)</f>
        <v>428060</v>
      </c>
      <c r="M432" s="409">
        <f>SUM(M433+M435+M437+M440)</f>
        <v>800</v>
      </c>
      <c r="N432" s="366">
        <f>SUM(N433+N435+N437+N440)</f>
        <v>428860</v>
      </c>
      <c r="O432" s="404">
        <v>0</v>
      </c>
      <c r="P432" s="404">
        <f>N432+O432</f>
        <v>428860</v>
      </c>
    </row>
    <row r="433" spans="1:16" ht="12.75" hidden="1">
      <c r="A433" s="421"/>
      <c r="B433" s="421">
        <v>92114</v>
      </c>
      <c r="C433" s="421"/>
      <c r="D433" s="422" t="s">
        <v>228</v>
      </c>
      <c r="E433" s="431">
        <v>228640</v>
      </c>
      <c r="F433" s="431">
        <f>SUM(F434)</f>
        <v>291110</v>
      </c>
      <c r="G433" s="420">
        <v>0</v>
      </c>
      <c r="H433" s="431">
        <f aca="true" t="shared" si="141" ref="H433:N433">SUM(H434)</f>
        <v>291110</v>
      </c>
      <c r="I433" s="431">
        <f t="shared" si="141"/>
        <v>0</v>
      </c>
      <c r="J433" s="431">
        <f t="shared" si="141"/>
        <v>291110</v>
      </c>
      <c r="K433" s="431">
        <f t="shared" si="141"/>
        <v>4100</v>
      </c>
      <c r="L433" s="423">
        <f t="shared" si="141"/>
        <v>295210</v>
      </c>
      <c r="M433" s="423">
        <f t="shared" si="141"/>
        <v>300</v>
      </c>
      <c r="N433" s="367">
        <f t="shared" si="141"/>
        <v>295510</v>
      </c>
      <c r="O433" s="375"/>
      <c r="P433" s="375"/>
    </row>
    <row r="434" spans="1:16" ht="24" hidden="1">
      <c r="A434" s="421"/>
      <c r="B434" s="421"/>
      <c r="C434" s="421" t="s">
        <v>229</v>
      </c>
      <c r="D434" s="422" t="s">
        <v>230</v>
      </c>
      <c r="E434" s="431">
        <v>228640</v>
      </c>
      <c r="F434" s="432">
        <v>291110</v>
      </c>
      <c r="G434" s="420">
        <v>0</v>
      </c>
      <c r="H434" s="432">
        <v>291110</v>
      </c>
      <c r="I434" s="420"/>
      <c r="J434" s="432">
        <f>H434+I434</f>
        <v>291110</v>
      </c>
      <c r="K434" s="420">
        <v>4100</v>
      </c>
      <c r="L434" s="425">
        <f>J434+K434</f>
        <v>295210</v>
      </c>
      <c r="M434" s="425">
        <v>300</v>
      </c>
      <c r="N434" s="375">
        <f>L434+M434</f>
        <v>295510</v>
      </c>
      <c r="O434" s="375"/>
      <c r="P434" s="375">
        <f aca="true" t="shared" si="142" ref="P434:P439">N434+O434</f>
        <v>295510</v>
      </c>
    </row>
    <row r="435" spans="1:16" ht="12.75" hidden="1">
      <c r="A435" s="421"/>
      <c r="B435" s="421">
        <v>92116</v>
      </c>
      <c r="C435" s="421"/>
      <c r="D435" s="422" t="s">
        <v>231</v>
      </c>
      <c r="E435" s="431">
        <v>104640</v>
      </c>
      <c r="F435" s="431">
        <f>SUM(F436)</f>
        <v>85450</v>
      </c>
      <c r="G435" s="420">
        <v>0</v>
      </c>
      <c r="H435" s="431">
        <f aca="true" t="shared" si="143" ref="H435:N435">SUM(H436)</f>
        <v>85450</v>
      </c>
      <c r="I435" s="431">
        <f t="shared" si="143"/>
        <v>0</v>
      </c>
      <c r="J435" s="431">
        <f t="shared" si="143"/>
        <v>85450</v>
      </c>
      <c r="K435" s="431">
        <f t="shared" si="143"/>
        <v>500</v>
      </c>
      <c r="L435" s="423">
        <f t="shared" si="143"/>
        <v>85950</v>
      </c>
      <c r="M435" s="423">
        <f t="shared" si="143"/>
        <v>0</v>
      </c>
      <c r="N435" s="367">
        <f t="shared" si="143"/>
        <v>85950</v>
      </c>
      <c r="O435" s="375"/>
      <c r="P435" s="375">
        <f t="shared" si="142"/>
        <v>85950</v>
      </c>
    </row>
    <row r="436" spans="1:16" ht="24" hidden="1">
      <c r="A436" s="421"/>
      <c r="B436" s="421"/>
      <c r="C436" s="421" t="s">
        <v>229</v>
      </c>
      <c r="D436" s="422" t="s">
        <v>230</v>
      </c>
      <c r="E436" s="431">
        <v>104640</v>
      </c>
      <c r="F436" s="431">
        <v>85450</v>
      </c>
      <c r="G436" s="420">
        <v>0</v>
      </c>
      <c r="H436" s="431">
        <v>85450</v>
      </c>
      <c r="I436" s="420"/>
      <c r="J436" s="432">
        <f>H436+I436</f>
        <v>85450</v>
      </c>
      <c r="K436" s="420">
        <v>500</v>
      </c>
      <c r="L436" s="425">
        <f>J436+K436</f>
        <v>85950</v>
      </c>
      <c r="M436" s="425">
        <v>0</v>
      </c>
      <c r="N436" s="375">
        <f>L436+M436</f>
        <v>85950</v>
      </c>
      <c r="O436" s="375"/>
      <c r="P436" s="375">
        <f t="shared" si="142"/>
        <v>85950</v>
      </c>
    </row>
    <row r="437" spans="1:16" ht="12.75" hidden="1">
      <c r="A437" s="421"/>
      <c r="B437" s="421" t="s">
        <v>340</v>
      </c>
      <c r="C437" s="421"/>
      <c r="D437" s="422" t="s">
        <v>364</v>
      </c>
      <c r="E437" s="431"/>
      <c r="F437" s="431"/>
      <c r="G437" s="420"/>
      <c r="H437" s="431"/>
      <c r="I437" s="420"/>
      <c r="J437" s="432">
        <v>0</v>
      </c>
      <c r="K437" s="425">
        <f>K438</f>
        <v>35000</v>
      </c>
      <c r="L437" s="425">
        <f>SUM(L438:L439)</f>
        <v>35000</v>
      </c>
      <c r="M437" s="425">
        <f>SUM(M438:M439)</f>
        <v>200</v>
      </c>
      <c r="N437" s="375">
        <f>SUM(N438:N439)</f>
        <v>35200</v>
      </c>
      <c r="O437" s="375"/>
      <c r="P437" s="375">
        <f t="shared" si="142"/>
        <v>35200</v>
      </c>
    </row>
    <row r="438" spans="1:16" ht="36" hidden="1">
      <c r="A438" s="421"/>
      <c r="B438" s="421"/>
      <c r="C438" s="421" t="s">
        <v>342</v>
      </c>
      <c r="D438" s="422" t="s">
        <v>343</v>
      </c>
      <c r="E438" s="431"/>
      <c r="F438" s="431"/>
      <c r="G438" s="420"/>
      <c r="H438" s="431"/>
      <c r="I438" s="420"/>
      <c r="J438" s="432">
        <v>0</v>
      </c>
      <c r="K438" s="425">
        <v>35000</v>
      </c>
      <c r="L438" s="425">
        <v>35000</v>
      </c>
      <c r="M438" s="425"/>
      <c r="N438" s="375">
        <f>L438+M438</f>
        <v>35000</v>
      </c>
      <c r="O438" s="375"/>
      <c r="P438" s="375">
        <f t="shared" si="142"/>
        <v>35000</v>
      </c>
    </row>
    <row r="439" spans="1:16" ht="12.75" hidden="1">
      <c r="A439" s="421"/>
      <c r="B439" s="421"/>
      <c r="C439" s="421" t="s">
        <v>140</v>
      </c>
      <c r="D439" s="422" t="s">
        <v>127</v>
      </c>
      <c r="E439" s="431"/>
      <c r="F439" s="431"/>
      <c r="G439" s="420"/>
      <c r="H439" s="431"/>
      <c r="I439" s="420"/>
      <c r="J439" s="432"/>
      <c r="K439" s="425"/>
      <c r="L439" s="425"/>
      <c r="M439" s="425">
        <v>200</v>
      </c>
      <c r="N439" s="375">
        <v>200</v>
      </c>
      <c r="O439" s="375"/>
      <c r="P439" s="375">
        <f t="shared" si="142"/>
        <v>200</v>
      </c>
    </row>
    <row r="440" spans="1:16" ht="12.75">
      <c r="A440" s="421"/>
      <c r="B440" s="421" t="s">
        <v>344</v>
      </c>
      <c r="C440" s="421"/>
      <c r="D440" s="422" t="s">
        <v>16</v>
      </c>
      <c r="E440" s="431"/>
      <c r="F440" s="431"/>
      <c r="G440" s="420"/>
      <c r="H440" s="431"/>
      <c r="I440" s="420"/>
      <c r="J440" s="432"/>
      <c r="K440" s="425">
        <f>K442+K443</f>
        <v>11900</v>
      </c>
      <c r="L440" s="425">
        <f>SUM(L442:L443)</f>
        <v>11900</v>
      </c>
      <c r="M440" s="425">
        <f>SUM(M442:M443)</f>
        <v>300</v>
      </c>
      <c r="N440" s="375">
        <f>SUM(N442:N443)</f>
        <v>12200</v>
      </c>
      <c r="O440" s="375">
        <f>SUM(O441:O443)</f>
        <v>0</v>
      </c>
      <c r="P440" s="375">
        <f>SUM(P441:P443)</f>
        <v>12200</v>
      </c>
    </row>
    <row r="441" spans="1:16" ht="12.75">
      <c r="A441" s="421"/>
      <c r="B441" s="421"/>
      <c r="C441" s="421" t="s">
        <v>173</v>
      </c>
      <c r="D441" s="422" t="s">
        <v>174</v>
      </c>
      <c r="E441" s="431"/>
      <c r="F441" s="431"/>
      <c r="G441" s="420"/>
      <c r="H441" s="431"/>
      <c r="I441" s="420"/>
      <c r="J441" s="432"/>
      <c r="K441" s="425"/>
      <c r="L441" s="425"/>
      <c r="M441" s="425"/>
      <c r="N441" s="375"/>
      <c r="O441" s="375">
        <v>3000</v>
      </c>
      <c r="P441" s="375">
        <f>N441+O441</f>
        <v>3000</v>
      </c>
    </row>
    <row r="442" spans="1:16" ht="12.75">
      <c r="A442" s="421"/>
      <c r="B442" s="421"/>
      <c r="C442" s="421" t="s">
        <v>191</v>
      </c>
      <c r="D442" s="422" t="s">
        <v>132</v>
      </c>
      <c r="E442" s="431"/>
      <c r="F442" s="431"/>
      <c r="G442" s="420"/>
      <c r="H442" s="431"/>
      <c r="I442" s="420"/>
      <c r="J442" s="432"/>
      <c r="K442" s="425">
        <v>10000</v>
      </c>
      <c r="L442" s="425">
        <f>K442</f>
        <v>10000</v>
      </c>
      <c r="M442" s="425">
        <v>300</v>
      </c>
      <c r="N442" s="375">
        <f>L442+M442</f>
        <v>10300</v>
      </c>
      <c r="O442" s="375">
        <v>-5000</v>
      </c>
      <c r="P442" s="375">
        <f>N442+O442</f>
        <v>5300</v>
      </c>
    </row>
    <row r="443" spans="1:16" ht="12.75">
      <c r="A443" s="421"/>
      <c r="B443" s="421"/>
      <c r="C443" s="421" t="s">
        <v>140</v>
      </c>
      <c r="D443" s="422" t="s">
        <v>127</v>
      </c>
      <c r="E443" s="431"/>
      <c r="F443" s="431"/>
      <c r="G443" s="420"/>
      <c r="H443" s="431"/>
      <c r="I443" s="420"/>
      <c r="J443" s="432"/>
      <c r="K443" s="425">
        <v>1900</v>
      </c>
      <c r="L443" s="425">
        <f>K443</f>
        <v>1900</v>
      </c>
      <c r="M443" s="425"/>
      <c r="N443" s="375">
        <f>L443+M443</f>
        <v>1900</v>
      </c>
      <c r="O443" s="375">
        <v>2000</v>
      </c>
      <c r="P443" s="375">
        <f>N443+O443</f>
        <v>3900</v>
      </c>
    </row>
    <row r="444" spans="1:16" ht="12.75">
      <c r="A444" s="407">
        <v>926</v>
      </c>
      <c r="B444" s="407"/>
      <c r="C444" s="407"/>
      <c r="D444" s="408" t="s">
        <v>116</v>
      </c>
      <c r="E444" s="430">
        <f>SUM(E445+E447)</f>
        <v>473481</v>
      </c>
      <c r="F444" s="430">
        <f>SUM(F445+F447)</f>
        <v>3663842</v>
      </c>
      <c r="G444" s="430">
        <v>30000</v>
      </c>
      <c r="H444" s="430">
        <f>SUM(H445+H447)</f>
        <v>3693842</v>
      </c>
      <c r="I444" s="430">
        <f>SUM(I445+I447)</f>
        <v>4000</v>
      </c>
      <c r="J444" s="430">
        <f>SUM(J445+J447)</f>
        <v>3697842</v>
      </c>
      <c r="K444" s="430">
        <f>SUM(K445+K447)</f>
        <v>15300</v>
      </c>
      <c r="L444" s="409">
        <f>L445+L447</f>
        <v>3713142</v>
      </c>
      <c r="M444" s="409">
        <f>M445+M447</f>
        <v>0</v>
      </c>
      <c r="N444" s="366">
        <f>N445+N447</f>
        <v>3713142</v>
      </c>
      <c r="O444" s="404">
        <v>2000</v>
      </c>
      <c r="P444" s="404">
        <f>N444+O444</f>
        <v>3715142</v>
      </c>
    </row>
    <row r="445" spans="1:16" ht="12.75">
      <c r="A445" s="407"/>
      <c r="B445" s="421" t="s">
        <v>232</v>
      </c>
      <c r="C445" s="421"/>
      <c r="D445" s="422" t="s">
        <v>117</v>
      </c>
      <c r="E445" s="431">
        <f>SUM(E446)</f>
        <v>428821</v>
      </c>
      <c r="F445" s="431">
        <f>SUM(F446)</f>
        <v>3618144</v>
      </c>
      <c r="G445" s="420">
        <v>30000</v>
      </c>
      <c r="H445" s="431">
        <f aca="true" t="shared" si="144" ref="H445:N445">SUM(H446)</f>
        <v>3648144</v>
      </c>
      <c r="I445" s="431">
        <f t="shared" si="144"/>
        <v>4000</v>
      </c>
      <c r="J445" s="431">
        <f t="shared" si="144"/>
        <v>3652144</v>
      </c>
      <c r="K445" s="431">
        <f t="shared" si="144"/>
        <v>0</v>
      </c>
      <c r="L445" s="423">
        <f t="shared" si="144"/>
        <v>3652144</v>
      </c>
      <c r="M445" s="423">
        <f t="shared" si="144"/>
        <v>0</v>
      </c>
      <c r="N445" s="367">
        <f t="shared" si="144"/>
        <v>3652144</v>
      </c>
      <c r="O445" s="375">
        <v>2000</v>
      </c>
      <c r="P445" s="375">
        <f aca="true" t="shared" si="145" ref="P445:P454">N445+O445</f>
        <v>3654144</v>
      </c>
    </row>
    <row r="446" spans="1:16" ht="24">
      <c r="A446" s="407"/>
      <c r="B446" s="421"/>
      <c r="C446" s="421" t="s">
        <v>178</v>
      </c>
      <c r="D446" s="422" t="s">
        <v>121</v>
      </c>
      <c r="E446" s="431">
        <v>428821</v>
      </c>
      <c r="F446" s="431">
        <v>3618144</v>
      </c>
      <c r="G446" s="420">
        <v>30000</v>
      </c>
      <c r="H446" s="431">
        <f>SUM(F446+G446)</f>
        <v>3648144</v>
      </c>
      <c r="I446" s="420">
        <v>4000</v>
      </c>
      <c r="J446" s="432">
        <f>H446+I446</f>
        <v>3652144</v>
      </c>
      <c r="K446" s="420"/>
      <c r="L446" s="425">
        <f aca="true" t="shared" si="146" ref="L446:L452">J446+K446</f>
        <v>3652144</v>
      </c>
      <c r="M446" s="425"/>
      <c r="N446" s="375">
        <f>L446+M446</f>
        <v>3652144</v>
      </c>
      <c r="O446" s="375">
        <v>2000</v>
      </c>
      <c r="P446" s="375">
        <f t="shared" si="145"/>
        <v>3654144</v>
      </c>
    </row>
    <row r="447" spans="1:16" ht="12.75" hidden="1">
      <c r="A447" s="421"/>
      <c r="B447" s="421">
        <v>92695</v>
      </c>
      <c r="C447" s="421"/>
      <c r="D447" s="422" t="s">
        <v>16</v>
      </c>
      <c r="E447" s="431">
        <f>SUM(E450:E453)</f>
        <v>44660</v>
      </c>
      <c r="F447" s="431">
        <f>SUM(F448:F453)</f>
        <v>45698</v>
      </c>
      <c r="G447" s="420">
        <v>0</v>
      </c>
      <c r="H447" s="431">
        <f>SUM(H448:H453)</f>
        <v>45698</v>
      </c>
      <c r="I447" s="431"/>
      <c r="J447" s="431">
        <v>45698</v>
      </c>
      <c r="K447" s="431">
        <f>SUM(K448:K452)</f>
        <v>15300</v>
      </c>
      <c r="L447" s="423">
        <f>SUM(L448:L454)</f>
        <v>60998</v>
      </c>
      <c r="M447" s="423">
        <f>SUM(M448:M454)</f>
        <v>0</v>
      </c>
      <c r="N447" s="367">
        <f>SUM(N448:N454)</f>
        <v>60998</v>
      </c>
      <c r="O447" s="375"/>
      <c r="P447" s="375">
        <f t="shared" si="145"/>
        <v>60998</v>
      </c>
    </row>
    <row r="448" spans="1:16" ht="60" hidden="1">
      <c r="A448" s="421"/>
      <c r="B448" s="421"/>
      <c r="C448" s="421" t="s">
        <v>138</v>
      </c>
      <c r="D448" s="422" t="s">
        <v>233</v>
      </c>
      <c r="E448" s="431">
        <v>0</v>
      </c>
      <c r="F448" s="431">
        <v>10000</v>
      </c>
      <c r="G448" s="420">
        <v>0</v>
      </c>
      <c r="H448" s="431">
        <v>36000</v>
      </c>
      <c r="I448" s="420"/>
      <c r="J448" s="432">
        <f>H448+I448</f>
        <v>36000</v>
      </c>
      <c r="K448" s="420"/>
      <c r="L448" s="425">
        <f t="shared" si="146"/>
        <v>36000</v>
      </c>
      <c r="M448" s="425"/>
      <c r="N448" s="375">
        <f>L448+M448</f>
        <v>36000</v>
      </c>
      <c r="O448" s="375"/>
      <c r="P448" s="375">
        <f t="shared" si="145"/>
        <v>36000</v>
      </c>
    </row>
    <row r="449" spans="1:16" ht="12.75" hidden="1">
      <c r="A449" s="421"/>
      <c r="B449" s="421"/>
      <c r="C449" s="421" t="s">
        <v>173</v>
      </c>
      <c r="D449" s="422" t="s">
        <v>174</v>
      </c>
      <c r="E449" s="431"/>
      <c r="F449" s="431"/>
      <c r="G449" s="420"/>
      <c r="H449" s="431"/>
      <c r="I449" s="420"/>
      <c r="J449" s="432"/>
      <c r="K449" s="420"/>
      <c r="L449" s="425"/>
      <c r="M449" s="425">
        <v>1884</v>
      </c>
      <c r="N449" s="375">
        <f aca="true" t="shared" si="147" ref="N449:N454">L449+M449</f>
        <v>1884</v>
      </c>
      <c r="O449" s="375"/>
      <c r="P449" s="375">
        <f t="shared" si="145"/>
        <v>1884</v>
      </c>
    </row>
    <row r="450" spans="1:16" ht="12.75" hidden="1">
      <c r="A450" s="421"/>
      <c r="B450" s="421"/>
      <c r="C450" s="421">
        <v>4210</v>
      </c>
      <c r="D450" s="422" t="s">
        <v>132</v>
      </c>
      <c r="E450" s="431">
        <v>20400</v>
      </c>
      <c r="F450" s="431">
        <v>16012</v>
      </c>
      <c r="G450" s="420">
        <v>0</v>
      </c>
      <c r="H450" s="431">
        <v>2531</v>
      </c>
      <c r="I450" s="420"/>
      <c r="J450" s="432">
        <f>H450+I450</f>
        <v>2531</v>
      </c>
      <c r="K450" s="420">
        <v>12300</v>
      </c>
      <c r="L450" s="425">
        <f t="shared" si="146"/>
        <v>14831</v>
      </c>
      <c r="M450" s="425"/>
      <c r="N450" s="375">
        <f t="shared" si="147"/>
        <v>14831</v>
      </c>
      <c r="O450" s="375"/>
      <c r="P450" s="375">
        <f t="shared" si="145"/>
        <v>14831</v>
      </c>
    </row>
    <row r="451" spans="1:16" ht="12.75" hidden="1">
      <c r="A451" s="421"/>
      <c r="B451" s="421"/>
      <c r="C451" s="421">
        <v>4260</v>
      </c>
      <c r="D451" s="422" t="s">
        <v>154</v>
      </c>
      <c r="E451" s="431">
        <v>8900</v>
      </c>
      <c r="F451" s="431">
        <f>SUM(E451*1.03)</f>
        <v>9167</v>
      </c>
      <c r="G451" s="420">
        <v>0</v>
      </c>
      <c r="H451" s="431">
        <v>6167</v>
      </c>
      <c r="I451" s="420"/>
      <c r="J451" s="432">
        <f>H451+I451</f>
        <v>6167</v>
      </c>
      <c r="K451" s="420"/>
      <c r="L451" s="425">
        <f t="shared" si="146"/>
        <v>6167</v>
      </c>
      <c r="M451" s="425">
        <v>-2134</v>
      </c>
      <c r="N451" s="375">
        <f t="shared" si="147"/>
        <v>4033</v>
      </c>
      <c r="O451" s="375"/>
      <c r="P451" s="375">
        <f t="shared" si="145"/>
        <v>4033</v>
      </c>
    </row>
    <row r="452" spans="1:16" ht="12.75" hidden="1">
      <c r="A452" s="421"/>
      <c r="B452" s="421"/>
      <c r="C452" s="421">
        <v>4300</v>
      </c>
      <c r="D452" s="422" t="s">
        <v>127</v>
      </c>
      <c r="E452" s="431">
        <v>13190</v>
      </c>
      <c r="F452" s="431">
        <v>8586</v>
      </c>
      <c r="G452" s="420">
        <v>0</v>
      </c>
      <c r="H452" s="431">
        <v>1000</v>
      </c>
      <c r="I452" s="420"/>
      <c r="J452" s="432">
        <f>H452+I452</f>
        <v>1000</v>
      </c>
      <c r="K452" s="420">
        <v>3000</v>
      </c>
      <c r="L452" s="425">
        <f t="shared" si="146"/>
        <v>4000</v>
      </c>
      <c r="M452" s="425"/>
      <c r="N452" s="375">
        <f t="shared" si="147"/>
        <v>4000</v>
      </c>
      <c r="O452" s="375"/>
      <c r="P452" s="375">
        <f t="shared" si="145"/>
        <v>4000</v>
      </c>
    </row>
    <row r="453" spans="1:16" ht="12.75" hidden="1">
      <c r="A453" s="421"/>
      <c r="B453" s="421"/>
      <c r="C453" s="421">
        <v>4430</v>
      </c>
      <c r="D453" s="422" t="s">
        <v>144</v>
      </c>
      <c r="E453" s="431">
        <v>2170</v>
      </c>
      <c r="F453" s="431">
        <v>1933</v>
      </c>
      <c r="G453" s="420">
        <v>0</v>
      </c>
      <c r="H453" s="431">
        <v>0</v>
      </c>
      <c r="I453" s="420"/>
      <c r="J453" s="432">
        <f>H453+I453</f>
        <v>0</v>
      </c>
      <c r="K453" s="420"/>
      <c r="L453" s="425"/>
      <c r="M453" s="425"/>
      <c r="N453" s="375">
        <f t="shared" si="147"/>
        <v>0</v>
      </c>
      <c r="O453" s="375"/>
      <c r="P453" s="375">
        <f t="shared" si="145"/>
        <v>0</v>
      </c>
    </row>
    <row r="454" spans="1:16" ht="12.75" hidden="1">
      <c r="A454" s="421"/>
      <c r="B454" s="421"/>
      <c r="C454" s="421">
        <v>4430</v>
      </c>
      <c r="D454" s="422" t="s">
        <v>144</v>
      </c>
      <c r="E454" s="431"/>
      <c r="F454" s="431"/>
      <c r="G454" s="420"/>
      <c r="H454" s="431"/>
      <c r="I454" s="420"/>
      <c r="J454" s="432"/>
      <c r="K454" s="420"/>
      <c r="L454" s="425"/>
      <c r="M454" s="425">
        <v>250</v>
      </c>
      <c r="N454" s="375">
        <f t="shared" si="147"/>
        <v>250</v>
      </c>
      <c r="O454" s="375"/>
      <c r="P454" s="375">
        <f t="shared" si="145"/>
        <v>250</v>
      </c>
    </row>
    <row r="455" spans="1:16" ht="18" customHeight="1">
      <c r="A455" s="421"/>
      <c r="B455" s="421"/>
      <c r="C455" s="421"/>
      <c r="D455" s="408" t="s">
        <v>234</v>
      </c>
      <c r="E455" s="430" t="e">
        <f aca="true" t="shared" si="148" ref="E455:P455">SUM(E165+E173+E185+E188+E194+E201+E237+E241+E254+E260+E263+E266+E338+E348+E384+E408+E432+E444)</f>
        <v>#REF!</v>
      </c>
      <c r="F455" s="430" t="e">
        <f t="shared" si="148"/>
        <v>#REF!</v>
      </c>
      <c r="G455" s="430">
        <f t="shared" si="148"/>
        <v>853789</v>
      </c>
      <c r="H455" s="430">
        <f t="shared" si="148"/>
        <v>16658450</v>
      </c>
      <c r="I455" s="430">
        <f t="shared" si="148"/>
        <v>67664</v>
      </c>
      <c r="J455" s="430">
        <f t="shared" si="148"/>
        <v>16726114</v>
      </c>
      <c r="K455" s="430">
        <f t="shared" si="148"/>
        <v>125658</v>
      </c>
      <c r="L455" s="409">
        <f t="shared" si="148"/>
        <v>16851772</v>
      </c>
      <c r="M455" s="409">
        <f t="shared" si="148"/>
        <v>54997</v>
      </c>
      <c r="N455" s="366">
        <f t="shared" si="148"/>
        <v>16906169</v>
      </c>
      <c r="O455" s="366">
        <f t="shared" si="148"/>
        <v>313055</v>
      </c>
      <c r="P455" s="366">
        <f t="shared" si="148"/>
        <v>17219824</v>
      </c>
    </row>
    <row r="458" spans="4:16" ht="12.75">
      <c r="D458" s="454" t="s">
        <v>253</v>
      </c>
      <c r="E458" s="410"/>
      <c r="F458" s="410"/>
      <c r="G458" s="455"/>
      <c r="H458" s="455"/>
      <c r="I458" s="455"/>
      <c r="J458" s="455"/>
      <c r="K458" s="455"/>
      <c r="L458" s="455"/>
      <c r="M458" s="455"/>
      <c r="N458" s="455"/>
      <c r="O458" s="455"/>
      <c r="P458" s="455"/>
    </row>
    <row r="459" spans="4:16" ht="12.75">
      <c r="D459" s="370"/>
      <c r="E459" s="371"/>
      <c r="F459" s="371"/>
      <c r="G459" s="372"/>
      <c r="H459" s="372"/>
      <c r="I459" s="372"/>
      <c r="J459" s="372"/>
      <c r="K459" s="372"/>
      <c r="L459" s="372"/>
      <c r="M459" s="372"/>
      <c r="N459" s="372"/>
      <c r="O459" s="372"/>
      <c r="P459" s="372"/>
    </row>
    <row r="460" spans="4:16" ht="12.75">
      <c r="D460" s="370"/>
      <c r="E460" s="373" t="s">
        <v>119</v>
      </c>
      <c r="F460" s="371"/>
      <c r="G460" s="372"/>
      <c r="H460" s="372"/>
      <c r="I460" s="372"/>
      <c r="J460" s="372"/>
      <c r="K460" s="372"/>
      <c r="L460" s="372"/>
      <c r="M460" s="372"/>
      <c r="N460" s="372"/>
      <c r="O460" s="372"/>
      <c r="P460" s="372"/>
    </row>
    <row r="461" spans="4:16" ht="12.75">
      <c r="D461" s="454" t="s">
        <v>254</v>
      </c>
      <c r="E461" s="410"/>
      <c r="F461" s="410"/>
      <c r="G461" s="455"/>
      <c r="H461" s="455"/>
      <c r="I461" s="455"/>
      <c r="J461" s="455"/>
      <c r="K461" s="455"/>
      <c r="L461" s="455"/>
      <c r="M461" s="455"/>
      <c r="N461" s="455"/>
      <c r="O461" s="455"/>
      <c r="P461" s="455"/>
    </row>
    <row r="462" ht="12.75">
      <c r="N462" s="146"/>
    </row>
    <row r="463" ht="12.75">
      <c r="N463" s="146"/>
    </row>
    <row r="464" ht="12.75">
      <c r="N464" s="146"/>
    </row>
    <row r="465" spans="1:14" ht="28.5" customHeight="1">
      <c r="A465" s="457"/>
      <c r="B465" s="457"/>
      <c r="C465" s="457"/>
      <c r="D465" s="457"/>
      <c r="N465" s="146"/>
    </row>
    <row r="466" ht="12.75">
      <c r="N466" s="146"/>
    </row>
    <row r="467" ht="12.75">
      <c r="N467" s="146"/>
    </row>
    <row r="468" ht="12.75">
      <c r="N468" s="146"/>
    </row>
    <row r="469" ht="12.75">
      <c r="N469" s="146"/>
    </row>
    <row r="470" ht="12.75">
      <c r="N470" s="146"/>
    </row>
  </sheetData>
  <mergeCells count="11">
    <mergeCell ref="C154:D154"/>
    <mergeCell ref="A465:D465"/>
    <mergeCell ref="A155:D155"/>
    <mergeCell ref="D458:P458"/>
    <mergeCell ref="D461:P461"/>
    <mergeCell ref="D138:P138"/>
    <mergeCell ref="D141:P141"/>
    <mergeCell ref="D1:P1"/>
    <mergeCell ref="D2:P2"/>
    <mergeCell ref="D3:P3"/>
    <mergeCell ref="D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5"/>
  <sheetViews>
    <sheetView workbookViewId="0" topLeftCell="A28">
      <pane ySplit="7170" topLeftCell="BM131" activePane="bottomLeft" state="split"/>
      <selection pane="topLeft" activeCell="A33" sqref="A33:H36"/>
      <selection pane="bottomLeft" activeCell="I133" sqref="I133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5.875" style="0" customWidth="1"/>
    <col min="4" max="4" width="33.00390625" style="0" customWidth="1"/>
    <col min="5" max="5" width="0.12890625" style="0" hidden="1" customWidth="1"/>
    <col min="6" max="6" width="12.00390625" style="0" customWidth="1"/>
    <col min="7" max="7" width="10.25390625" style="0" customWidth="1"/>
    <col min="8" max="8" width="13.00390625" style="0" customWidth="1"/>
  </cols>
  <sheetData>
    <row r="1" spans="6:7" ht="12.75">
      <c r="F1" s="1" t="s">
        <v>279</v>
      </c>
      <c r="G1" s="1"/>
    </row>
    <row r="2" spans="6:7" ht="12.75">
      <c r="F2" s="1" t="s">
        <v>287</v>
      </c>
      <c r="G2" s="1"/>
    </row>
    <row r="3" spans="6:7" ht="12.75">
      <c r="F3" s="1" t="s">
        <v>280</v>
      </c>
      <c r="G3" s="1"/>
    </row>
    <row r="4" spans="6:7" ht="12.75">
      <c r="F4" s="1" t="s">
        <v>281</v>
      </c>
      <c r="G4" s="1"/>
    </row>
    <row r="5" spans="6:7" ht="12.75">
      <c r="F5" s="1"/>
      <c r="G5" s="1"/>
    </row>
    <row r="7" ht="15.75">
      <c r="D7" s="140" t="s">
        <v>284</v>
      </c>
    </row>
    <row r="9" spans="1:8" ht="25.5">
      <c r="A9" s="85" t="s">
        <v>1</v>
      </c>
      <c r="B9" s="85" t="s">
        <v>277</v>
      </c>
      <c r="C9" s="85" t="s">
        <v>243</v>
      </c>
      <c r="D9" s="85" t="s">
        <v>275</v>
      </c>
      <c r="E9" s="85"/>
      <c r="F9" s="85" t="s">
        <v>276</v>
      </c>
      <c r="G9" s="80" t="s">
        <v>291</v>
      </c>
      <c r="H9" s="85" t="s">
        <v>274</v>
      </c>
    </row>
    <row r="10" spans="1:12" ht="14.25">
      <c r="A10" s="87">
        <v>600</v>
      </c>
      <c r="B10" s="87"/>
      <c r="C10" s="88"/>
      <c r="D10" s="89" t="s">
        <v>19</v>
      </c>
      <c r="E10" s="90" t="e">
        <f>SUM(E11)</f>
        <v>#REF!</v>
      </c>
      <c r="F10" s="91">
        <f>SUM(F11)</f>
        <v>1113824</v>
      </c>
      <c r="G10" s="107">
        <f>SUM(G11)</f>
        <v>1220</v>
      </c>
      <c r="H10" s="108">
        <f>SUM(H11)</f>
        <v>1115044</v>
      </c>
      <c r="I10" s="36"/>
      <c r="J10" s="36"/>
      <c r="K10" s="49"/>
      <c r="L10" s="29"/>
    </row>
    <row r="11" spans="1:12" ht="15">
      <c r="A11" s="92"/>
      <c r="B11" s="92">
        <v>60016</v>
      </c>
      <c r="C11" s="93"/>
      <c r="D11" s="94" t="s">
        <v>20</v>
      </c>
      <c r="E11" s="95" t="e">
        <f>SUM(#REF!)</f>
        <v>#REF!</v>
      </c>
      <c r="F11" s="96">
        <f>SUM(F12:F14)</f>
        <v>1113824</v>
      </c>
      <c r="G11" s="96">
        <f>SUM(G12:G14)</f>
        <v>1220</v>
      </c>
      <c r="H11" s="109">
        <f>SUM(H12:H14)</f>
        <v>1115044</v>
      </c>
      <c r="I11" s="81"/>
      <c r="J11" s="81"/>
      <c r="K11" s="81"/>
      <c r="L11" s="82"/>
    </row>
    <row r="12" spans="1:12" ht="15">
      <c r="A12" s="92"/>
      <c r="B12" s="92"/>
      <c r="C12" s="93" t="s">
        <v>26</v>
      </c>
      <c r="D12" s="94" t="s">
        <v>27</v>
      </c>
      <c r="E12" s="95"/>
      <c r="F12" s="96">
        <v>0</v>
      </c>
      <c r="G12" s="100">
        <v>400</v>
      </c>
      <c r="H12" s="100">
        <f>SUM(F12:G12)</f>
        <v>400</v>
      </c>
      <c r="I12" s="81"/>
      <c r="J12" s="81"/>
      <c r="K12" s="83"/>
      <c r="L12" s="84"/>
    </row>
    <row r="13" spans="1:12" ht="14.25" customHeight="1">
      <c r="A13" s="92"/>
      <c r="B13" s="92"/>
      <c r="C13" s="93" t="s">
        <v>95</v>
      </c>
      <c r="D13" s="94" t="s">
        <v>27</v>
      </c>
      <c r="E13" s="95"/>
      <c r="F13" s="96">
        <v>0</v>
      </c>
      <c r="G13" s="100">
        <v>820</v>
      </c>
      <c r="H13" s="100">
        <f>SUM(F13:G13)</f>
        <v>820</v>
      </c>
      <c r="I13" s="81"/>
      <c r="J13" s="81"/>
      <c r="K13" s="83"/>
      <c r="L13" s="84"/>
    </row>
    <row r="14" spans="1:12" ht="60" hidden="1">
      <c r="A14" s="92"/>
      <c r="B14" s="92"/>
      <c r="C14" s="93" t="s">
        <v>10</v>
      </c>
      <c r="D14" s="94" t="s">
        <v>285</v>
      </c>
      <c r="E14" s="95">
        <v>0</v>
      </c>
      <c r="F14" s="96">
        <v>1113824</v>
      </c>
      <c r="G14" s="110">
        <v>0</v>
      </c>
      <c r="H14" s="110">
        <f>SUM(F14:G14)</f>
        <v>1113824</v>
      </c>
      <c r="I14" s="81"/>
      <c r="J14" s="81"/>
      <c r="K14" s="83"/>
      <c r="L14" s="84"/>
    </row>
    <row r="15" spans="1:8" ht="57" customHeight="1">
      <c r="A15" s="98">
        <v>756</v>
      </c>
      <c r="B15" s="87"/>
      <c r="C15" s="88"/>
      <c r="D15" s="89" t="s">
        <v>49</v>
      </c>
      <c r="E15" s="90" t="e">
        <f>SUM(E16+E19+#REF!+E50+E54)</f>
        <v>#REF!</v>
      </c>
      <c r="F15" s="91">
        <v>3340439</v>
      </c>
      <c r="G15" s="90">
        <v>10331</v>
      </c>
      <c r="H15" s="90">
        <f>SUM(F15+G15)</f>
        <v>3350770</v>
      </c>
    </row>
    <row r="16" spans="1:8" ht="30">
      <c r="A16" s="92"/>
      <c r="B16" s="99">
        <v>75621</v>
      </c>
      <c r="C16" s="93"/>
      <c r="D16" s="94" t="s">
        <v>292</v>
      </c>
      <c r="E16" s="136">
        <f>SUM(E17+E18)</f>
        <v>1215134</v>
      </c>
      <c r="F16" s="137">
        <f>SUM(F17+F18)</f>
        <v>1543687</v>
      </c>
      <c r="G16" s="136">
        <f>SUM(G17+G18)</f>
        <v>10331</v>
      </c>
      <c r="H16" s="136">
        <f>SUM(H17+H18)</f>
        <v>1554018</v>
      </c>
    </row>
    <row r="17" spans="1:8" ht="15" customHeight="1">
      <c r="A17" s="92"/>
      <c r="B17" s="99"/>
      <c r="C17" s="93" t="s">
        <v>85</v>
      </c>
      <c r="D17" s="94" t="s">
        <v>86</v>
      </c>
      <c r="E17" s="95">
        <v>1215034</v>
      </c>
      <c r="F17" s="137">
        <v>1542687</v>
      </c>
      <c r="G17" s="141">
        <v>10331</v>
      </c>
      <c r="H17" s="141">
        <f>SUM(F17+G17)</f>
        <v>1553018</v>
      </c>
    </row>
    <row r="18" spans="1:8" ht="30" hidden="1">
      <c r="A18" s="92"/>
      <c r="B18" s="99"/>
      <c r="C18" s="93" t="s">
        <v>87</v>
      </c>
      <c r="D18" s="94" t="s">
        <v>88</v>
      </c>
      <c r="E18" s="95">
        <v>100</v>
      </c>
      <c r="F18" s="96">
        <v>1000</v>
      </c>
      <c r="G18" s="97">
        <v>0</v>
      </c>
      <c r="H18" s="97">
        <v>1000</v>
      </c>
    </row>
    <row r="19" spans="1:8" ht="14.25">
      <c r="A19" s="87">
        <v>758</v>
      </c>
      <c r="B19" s="98"/>
      <c r="C19" s="88"/>
      <c r="D19" s="89" t="s">
        <v>89</v>
      </c>
      <c r="E19" s="90" t="e">
        <f>SUM(E20+#REF!+E26+E28)</f>
        <v>#REF!</v>
      </c>
      <c r="F19" s="91">
        <v>5087055</v>
      </c>
      <c r="G19" s="90">
        <v>349799</v>
      </c>
      <c r="H19" s="90">
        <f>SUM(F19:G19)</f>
        <v>5436854</v>
      </c>
    </row>
    <row r="20" spans="1:8" ht="30" customHeight="1">
      <c r="A20" s="92"/>
      <c r="B20" s="99">
        <v>75801</v>
      </c>
      <c r="C20" s="93"/>
      <c r="D20" s="94" t="s">
        <v>90</v>
      </c>
      <c r="E20" s="95">
        <f>SUM(E21)</f>
        <v>3827883</v>
      </c>
      <c r="F20" s="96">
        <f>SUM(F21)</f>
        <v>4555356</v>
      </c>
      <c r="G20" s="95">
        <f>SUM(G21)</f>
        <v>349799</v>
      </c>
      <c r="H20" s="101">
        <f>SUM(H21)</f>
        <v>4905155</v>
      </c>
    </row>
    <row r="21" spans="1:8" ht="15">
      <c r="A21" s="92"/>
      <c r="B21" s="99"/>
      <c r="C21" s="93" t="s">
        <v>91</v>
      </c>
      <c r="D21" s="94" t="s">
        <v>92</v>
      </c>
      <c r="E21" s="95">
        <v>3827883</v>
      </c>
      <c r="F21" s="96">
        <v>4555356</v>
      </c>
      <c r="G21" s="100">
        <v>349799</v>
      </c>
      <c r="H21" s="100">
        <f>SUM(F21+G21)</f>
        <v>4905155</v>
      </c>
    </row>
    <row r="22" spans="1:8" ht="14.25">
      <c r="A22" s="87">
        <v>801</v>
      </c>
      <c r="B22" s="18"/>
      <c r="C22" s="25"/>
      <c r="D22" s="89" t="s">
        <v>98</v>
      </c>
      <c r="E22" s="130"/>
      <c r="F22" s="90">
        <v>210543</v>
      </c>
      <c r="G22" s="107">
        <v>0</v>
      </c>
      <c r="H22" s="128">
        <v>210543</v>
      </c>
    </row>
    <row r="23" spans="1:8" ht="15">
      <c r="A23" s="92"/>
      <c r="B23" s="92">
        <v>80101</v>
      </c>
      <c r="C23" s="93"/>
      <c r="D23" s="94" t="s">
        <v>99</v>
      </c>
      <c r="E23" s="130"/>
      <c r="F23" s="95">
        <v>55268</v>
      </c>
      <c r="G23" s="100">
        <v>0</v>
      </c>
      <c r="H23" s="120">
        <v>55268</v>
      </c>
    </row>
    <row r="24" spans="1:8" ht="75">
      <c r="A24" s="92"/>
      <c r="B24" s="92"/>
      <c r="C24" s="142">
        <v>2033</v>
      </c>
      <c r="D24" s="94" t="s">
        <v>289</v>
      </c>
      <c r="E24" s="130"/>
      <c r="F24" s="134">
        <v>0</v>
      </c>
      <c r="G24" s="110">
        <v>48718</v>
      </c>
      <c r="H24" s="131">
        <v>48718</v>
      </c>
    </row>
    <row r="25" spans="1:8" ht="90">
      <c r="A25" s="106"/>
      <c r="B25" s="106"/>
      <c r="C25" s="93" t="s">
        <v>265</v>
      </c>
      <c r="D25" s="94" t="s">
        <v>293</v>
      </c>
      <c r="E25" s="130"/>
      <c r="F25" s="110">
        <v>48718</v>
      </c>
      <c r="G25" s="110">
        <v>-48718</v>
      </c>
      <c r="H25" s="135">
        <v>0</v>
      </c>
    </row>
    <row r="26" spans="1:8" ht="14.25">
      <c r="A26" s="87">
        <v>854</v>
      </c>
      <c r="B26" s="87"/>
      <c r="C26" s="88"/>
      <c r="D26" s="89" t="s">
        <v>110</v>
      </c>
      <c r="E26" s="90">
        <f>SUM(E28)</f>
        <v>13000</v>
      </c>
      <c r="F26" s="91">
        <f>SUM(F28)</f>
        <v>7000</v>
      </c>
      <c r="G26" s="91">
        <f>SUM(G27)</f>
        <v>147439</v>
      </c>
      <c r="H26" s="107">
        <f>SUM(H27)</f>
        <v>154439</v>
      </c>
    </row>
    <row r="27" spans="1:8" ht="15">
      <c r="A27" s="92"/>
      <c r="B27" s="92">
        <v>85495</v>
      </c>
      <c r="C27" s="93"/>
      <c r="D27" s="94" t="s">
        <v>16</v>
      </c>
      <c r="E27" s="95">
        <f>SUM(E28)</f>
        <v>13000</v>
      </c>
      <c r="F27" s="96">
        <f>SUM(F28)</f>
        <v>7000</v>
      </c>
      <c r="G27" s="100">
        <v>147439</v>
      </c>
      <c r="H27" s="100">
        <f>SUM(H28:H29)</f>
        <v>154439</v>
      </c>
    </row>
    <row r="28" spans="1:8" ht="15">
      <c r="A28" s="92"/>
      <c r="B28" s="92"/>
      <c r="C28" s="93" t="s">
        <v>41</v>
      </c>
      <c r="D28" s="94" t="s">
        <v>42</v>
      </c>
      <c r="E28" s="95">
        <v>13000</v>
      </c>
      <c r="F28" s="96">
        <v>7000</v>
      </c>
      <c r="G28" s="100">
        <v>139500</v>
      </c>
      <c r="H28" s="100">
        <f>SUM(F28:G28)</f>
        <v>146500</v>
      </c>
    </row>
    <row r="29" spans="1:8" ht="15">
      <c r="A29" s="92"/>
      <c r="B29" s="92"/>
      <c r="C29" s="93" t="s">
        <v>95</v>
      </c>
      <c r="D29" s="102" t="s">
        <v>27</v>
      </c>
      <c r="E29" s="103"/>
      <c r="F29" s="104">
        <v>0</v>
      </c>
      <c r="G29" s="105">
        <v>7939</v>
      </c>
      <c r="H29" s="105">
        <f>SUM(F29:G29)</f>
        <v>7939</v>
      </c>
    </row>
    <row r="30" spans="1:8" ht="14.25">
      <c r="A30" s="103"/>
      <c r="B30" s="103"/>
      <c r="C30" s="103"/>
      <c r="D30" s="87" t="s">
        <v>278</v>
      </c>
      <c r="E30" s="106"/>
      <c r="F30" s="107">
        <v>13747161</v>
      </c>
      <c r="G30" s="107">
        <f>SUM(G10+G15+G19+G26)</f>
        <v>508789</v>
      </c>
      <c r="H30" s="107">
        <f>SUM(F30+G30)</f>
        <v>14255950</v>
      </c>
    </row>
    <row r="31" spans="1:8" ht="14.25">
      <c r="A31" s="103"/>
      <c r="B31" s="103"/>
      <c r="C31" s="103"/>
      <c r="D31" s="103"/>
      <c r="E31" s="103"/>
      <c r="F31" s="103"/>
      <c r="G31" s="103"/>
      <c r="H31" s="103"/>
    </row>
    <row r="33" spans="6:7" ht="15.75">
      <c r="F33" s="86" t="s">
        <v>282</v>
      </c>
      <c r="G33" s="86"/>
    </row>
    <row r="34" spans="6:7" ht="15.75">
      <c r="F34" s="86"/>
      <c r="G34" s="86"/>
    </row>
    <row r="35" spans="6:7" ht="15.75">
      <c r="F35" s="86"/>
      <c r="G35" s="86"/>
    </row>
    <row r="36" spans="6:7" ht="15.75">
      <c r="F36" s="86" t="s">
        <v>283</v>
      </c>
      <c r="G36" s="86"/>
    </row>
    <row r="37" spans="6:7" ht="1.5" customHeight="1">
      <c r="F37" s="86"/>
      <c r="G37" s="86"/>
    </row>
    <row r="38" spans="6:7" ht="12.75">
      <c r="F38" s="1" t="s">
        <v>288</v>
      </c>
      <c r="G38" s="1"/>
    </row>
    <row r="39" spans="6:7" ht="12.75">
      <c r="F39" s="1" t="s">
        <v>287</v>
      </c>
      <c r="G39" s="1"/>
    </row>
    <row r="40" spans="6:7" ht="12.75">
      <c r="F40" s="1" t="s">
        <v>280</v>
      </c>
      <c r="G40" s="1"/>
    </row>
    <row r="41" spans="6:7" ht="12.75">
      <c r="F41" s="1" t="s">
        <v>281</v>
      </c>
      <c r="G41" s="1"/>
    </row>
    <row r="44" ht="15.75">
      <c r="D44" s="140" t="s">
        <v>286</v>
      </c>
    </row>
    <row r="46" spans="1:8" ht="31.5" customHeight="1">
      <c r="A46" s="111" t="s">
        <v>1</v>
      </c>
      <c r="B46" s="111" t="s">
        <v>277</v>
      </c>
      <c r="C46" s="111" t="s">
        <v>243</v>
      </c>
      <c r="D46" s="111" t="s">
        <v>275</v>
      </c>
      <c r="E46" s="111"/>
      <c r="F46" s="111" t="s">
        <v>276</v>
      </c>
      <c r="G46" s="111" t="s">
        <v>294</v>
      </c>
      <c r="H46" s="111" t="s">
        <v>274</v>
      </c>
    </row>
    <row r="47" spans="1:8" ht="14.25">
      <c r="A47" s="88" t="s">
        <v>6</v>
      </c>
      <c r="B47" s="88"/>
      <c r="C47" s="88"/>
      <c r="D47" s="112" t="s">
        <v>7</v>
      </c>
      <c r="E47" s="113" t="e">
        <f>SUM(E48+E51+#REF!)</f>
        <v>#REF!</v>
      </c>
      <c r="F47" s="113">
        <f>SUM(F48+F51)</f>
        <v>185720</v>
      </c>
      <c r="G47" s="128">
        <f>SUM(G48)</f>
        <v>631000</v>
      </c>
      <c r="H47" s="129">
        <f>SUM(F47:G47)</f>
        <v>816720</v>
      </c>
    </row>
    <row r="48" spans="1:8" ht="30">
      <c r="A48" s="93"/>
      <c r="B48" s="93" t="s">
        <v>8</v>
      </c>
      <c r="C48" s="93"/>
      <c r="D48" s="111" t="s">
        <v>120</v>
      </c>
      <c r="E48" s="114">
        <f>SUM(E49:E50)</f>
        <v>462011</v>
      </c>
      <c r="F48" s="114">
        <f>SUM(F49:F50)</f>
        <v>172870</v>
      </c>
      <c r="G48" s="120">
        <f>SUM(G49)</f>
        <v>631000</v>
      </c>
      <c r="H48" s="116">
        <f>SUM(F48:G48)</f>
        <v>803870</v>
      </c>
    </row>
    <row r="49" spans="1:8" ht="28.5" customHeight="1">
      <c r="A49" s="93"/>
      <c r="B49" s="93"/>
      <c r="C49" s="93">
        <v>6050</v>
      </c>
      <c r="D49" s="111" t="s">
        <v>121</v>
      </c>
      <c r="E49" s="114">
        <v>2975</v>
      </c>
      <c r="F49" s="114">
        <v>0</v>
      </c>
      <c r="G49" s="120">
        <v>631000</v>
      </c>
      <c r="H49" s="120">
        <f>SUM(F49+G49)</f>
        <v>631000</v>
      </c>
    </row>
    <row r="50" spans="1:8" ht="0.75" customHeight="1" hidden="1">
      <c r="A50" s="93"/>
      <c r="B50" s="93"/>
      <c r="C50" s="93" t="s">
        <v>122</v>
      </c>
      <c r="D50" s="94" t="s">
        <v>123</v>
      </c>
      <c r="E50" s="115">
        <v>459036</v>
      </c>
      <c r="F50" s="115">
        <v>172870</v>
      </c>
      <c r="G50" s="92"/>
      <c r="H50" s="92"/>
    </row>
    <row r="51" spans="1:8" ht="0.75" customHeight="1" hidden="1">
      <c r="A51" s="93"/>
      <c r="B51" s="93" t="s">
        <v>124</v>
      </c>
      <c r="C51" s="93"/>
      <c r="D51" s="111" t="s">
        <v>125</v>
      </c>
      <c r="E51" s="115">
        <v>11600</v>
      </c>
      <c r="F51" s="115">
        <f>SUM(F52)</f>
        <v>12850</v>
      </c>
      <c r="G51" s="92"/>
      <c r="H51" s="115">
        <f>SUM(H52)</f>
        <v>12850</v>
      </c>
    </row>
    <row r="52" spans="1:8" ht="45" hidden="1">
      <c r="A52" s="93"/>
      <c r="B52" s="93"/>
      <c r="C52" s="93">
        <v>2850</v>
      </c>
      <c r="D52" s="111" t="s">
        <v>126</v>
      </c>
      <c r="E52" s="115">
        <v>11600</v>
      </c>
      <c r="F52" s="115">
        <v>12850</v>
      </c>
      <c r="G52" s="92"/>
      <c r="H52" s="115">
        <v>12850</v>
      </c>
    </row>
    <row r="53" spans="1:8" ht="14.25">
      <c r="A53" s="88">
        <v>600</v>
      </c>
      <c r="B53" s="88"/>
      <c r="C53" s="88"/>
      <c r="D53" s="112" t="s">
        <v>19</v>
      </c>
      <c r="E53" s="113">
        <f>SUM(E56+E54)</f>
        <v>554414</v>
      </c>
      <c r="F53" s="113">
        <f>SUM(F56+F54)</f>
        <v>2108118</v>
      </c>
      <c r="G53" s="113">
        <f>SUM(G56+G54)</f>
        <v>11220</v>
      </c>
      <c r="H53" s="129">
        <f>SUM(H54+H56)</f>
        <v>2119338</v>
      </c>
    </row>
    <row r="54" spans="1:8" ht="15" hidden="1">
      <c r="A54" s="88"/>
      <c r="B54" s="93" t="s">
        <v>128</v>
      </c>
      <c r="C54" s="93"/>
      <c r="D54" s="111" t="s">
        <v>129</v>
      </c>
      <c r="E54" s="114">
        <f>SUM(E55)</f>
        <v>67219</v>
      </c>
      <c r="F54" s="114">
        <f>SUM(F55)</f>
        <v>53918</v>
      </c>
      <c r="G54" s="92">
        <v>0</v>
      </c>
      <c r="H54" s="116">
        <f aca="true" t="shared" si="0" ref="H54:H60">SUM(F54+G54)</f>
        <v>53918</v>
      </c>
    </row>
    <row r="55" spans="1:8" ht="0.75" customHeight="1" hidden="1">
      <c r="A55" s="88"/>
      <c r="B55" s="88"/>
      <c r="C55" s="93" t="s">
        <v>130</v>
      </c>
      <c r="D55" s="111" t="s">
        <v>131</v>
      </c>
      <c r="E55" s="114">
        <v>67219</v>
      </c>
      <c r="F55" s="115">
        <v>53918</v>
      </c>
      <c r="G55" s="125">
        <v>0</v>
      </c>
      <c r="H55" s="124">
        <f t="shared" si="0"/>
        <v>53918</v>
      </c>
    </row>
    <row r="56" spans="1:8" ht="15">
      <c r="A56" s="93"/>
      <c r="B56" s="93">
        <v>60016</v>
      </c>
      <c r="C56" s="93"/>
      <c r="D56" s="111" t="s">
        <v>20</v>
      </c>
      <c r="E56" s="114">
        <f>SUM(E57:E60)</f>
        <v>487195</v>
      </c>
      <c r="F56" s="114">
        <f>SUM(F57:F60)</f>
        <v>2054200</v>
      </c>
      <c r="G56" s="92">
        <f>SUM(G57:G60)</f>
        <v>11220</v>
      </c>
      <c r="H56" s="116">
        <f t="shared" si="0"/>
        <v>2065420</v>
      </c>
    </row>
    <row r="57" spans="1:8" ht="15" hidden="1">
      <c r="A57" s="93"/>
      <c r="B57" s="93"/>
      <c r="C57" s="93">
        <v>4210</v>
      </c>
      <c r="D57" s="111" t="s">
        <v>132</v>
      </c>
      <c r="E57" s="114">
        <v>73100</v>
      </c>
      <c r="F57" s="114">
        <v>31372</v>
      </c>
      <c r="G57" s="92">
        <v>0</v>
      </c>
      <c r="H57" s="116">
        <f t="shared" si="0"/>
        <v>31372</v>
      </c>
    </row>
    <row r="58" spans="1:8" ht="1.5" customHeight="1" hidden="1">
      <c r="A58" s="93"/>
      <c r="B58" s="93"/>
      <c r="C58" s="93">
        <v>4270</v>
      </c>
      <c r="D58" s="111" t="s">
        <v>133</v>
      </c>
      <c r="E58" s="114">
        <v>30900</v>
      </c>
      <c r="F58" s="114">
        <v>31820</v>
      </c>
      <c r="G58" s="92">
        <v>0</v>
      </c>
      <c r="H58" s="116">
        <f t="shared" si="0"/>
        <v>31820</v>
      </c>
    </row>
    <row r="59" spans="1:8" ht="15">
      <c r="A59" s="93"/>
      <c r="B59" s="93"/>
      <c r="C59" s="93">
        <v>4300</v>
      </c>
      <c r="D59" s="111" t="s">
        <v>127</v>
      </c>
      <c r="E59" s="114">
        <v>30600</v>
      </c>
      <c r="F59" s="114">
        <v>21600</v>
      </c>
      <c r="G59" s="92">
        <v>1220</v>
      </c>
      <c r="H59" s="116">
        <f t="shared" si="0"/>
        <v>22820</v>
      </c>
    </row>
    <row r="60" spans="1:8" ht="30">
      <c r="A60" s="93"/>
      <c r="B60" s="93"/>
      <c r="C60" s="93">
        <v>6050</v>
      </c>
      <c r="D60" s="111" t="s">
        <v>121</v>
      </c>
      <c r="E60" s="114">
        <v>352595</v>
      </c>
      <c r="F60" s="114">
        <v>1969408</v>
      </c>
      <c r="G60" s="120">
        <v>10000</v>
      </c>
      <c r="H60" s="116">
        <f t="shared" si="0"/>
        <v>1979408</v>
      </c>
    </row>
    <row r="61" spans="1:8" ht="28.5">
      <c r="A61" s="88">
        <v>754</v>
      </c>
      <c r="B61" s="88"/>
      <c r="C61" s="88"/>
      <c r="D61" s="112" t="s">
        <v>161</v>
      </c>
      <c r="E61" s="133">
        <f>SUM(E62+E70)</f>
        <v>7613817</v>
      </c>
      <c r="F61" s="133">
        <v>73900</v>
      </c>
      <c r="G61" s="133">
        <v>20000</v>
      </c>
      <c r="H61" s="133">
        <f>SUM(F61+G61)</f>
        <v>93900</v>
      </c>
    </row>
    <row r="62" spans="1:8" ht="15">
      <c r="A62" s="93"/>
      <c r="B62" s="93">
        <v>75412</v>
      </c>
      <c r="C62" s="93"/>
      <c r="D62" s="111" t="s">
        <v>162</v>
      </c>
      <c r="E62" s="114">
        <f>SUM(E63:E68)</f>
        <v>7377697</v>
      </c>
      <c r="F62" s="114">
        <v>73500</v>
      </c>
      <c r="G62" s="120">
        <v>20000</v>
      </c>
      <c r="H62" s="115">
        <f>SUM(F62+G62)</f>
        <v>93500</v>
      </c>
    </row>
    <row r="63" spans="1:8" ht="30">
      <c r="A63" s="93"/>
      <c r="B63" s="93"/>
      <c r="C63" s="93" t="s">
        <v>157</v>
      </c>
      <c r="D63" s="94" t="s">
        <v>158</v>
      </c>
      <c r="E63" s="114"/>
      <c r="F63" s="115">
        <v>0</v>
      </c>
      <c r="G63" s="131">
        <v>20000</v>
      </c>
      <c r="H63" s="115">
        <f>SUM(F63+G63)</f>
        <v>20000</v>
      </c>
    </row>
    <row r="64" spans="1:8" ht="14.25">
      <c r="A64" s="88">
        <v>801</v>
      </c>
      <c r="B64" s="88"/>
      <c r="C64" s="88"/>
      <c r="D64" s="112" t="s">
        <v>98</v>
      </c>
      <c r="E64" s="113">
        <f>SUM(E65+E87+E119+E135+E138+E140)</f>
        <v>2845097</v>
      </c>
      <c r="F64" s="113">
        <v>4968679</v>
      </c>
      <c r="G64" s="113">
        <f>SUM(G65+G82)</f>
        <v>27130</v>
      </c>
      <c r="H64" s="113">
        <v>4995809</v>
      </c>
    </row>
    <row r="65" spans="1:8" ht="12.75" customHeight="1">
      <c r="A65" s="93"/>
      <c r="B65" s="93">
        <v>80101</v>
      </c>
      <c r="C65" s="93"/>
      <c r="D65" s="111" t="s">
        <v>99</v>
      </c>
      <c r="E65" s="114">
        <f>SUM(E66:E86)</f>
        <v>2842097</v>
      </c>
      <c r="F65" s="114">
        <v>3089615</v>
      </c>
      <c r="G65" s="114">
        <f>SUM(G74:G78)</f>
        <v>-52570</v>
      </c>
      <c r="H65" s="114">
        <v>3037045</v>
      </c>
    </row>
    <row r="66" spans="1:8" ht="60" hidden="1">
      <c r="A66" s="93"/>
      <c r="B66" s="93"/>
      <c r="C66" s="93">
        <v>2820</v>
      </c>
      <c r="D66" s="111" t="s">
        <v>137</v>
      </c>
      <c r="E66" s="115">
        <v>458166</v>
      </c>
      <c r="F66" s="115">
        <v>460000</v>
      </c>
      <c r="G66" s="92"/>
      <c r="H66" s="124">
        <f>SUM(F66+G66)</f>
        <v>460000</v>
      </c>
    </row>
    <row r="67" spans="1:8" ht="0.75" customHeight="1" hidden="1">
      <c r="A67" s="93"/>
      <c r="B67" s="93"/>
      <c r="C67" s="93">
        <v>3020</v>
      </c>
      <c r="D67" s="111" t="s">
        <v>153</v>
      </c>
      <c r="E67" s="114">
        <v>105649</v>
      </c>
      <c r="F67" s="117">
        <v>114292</v>
      </c>
      <c r="G67" s="92"/>
      <c r="H67" s="116">
        <f aca="true" t="shared" si="1" ref="H67:H78">SUM(F67+G67)</f>
        <v>114292</v>
      </c>
    </row>
    <row r="68" spans="1:8" ht="30" hidden="1">
      <c r="A68" s="93"/>
      <c r="B68" s="93"/>
      <c r="C68" s="93">
        <v>4010</v>
      </c>
      <c r="D68" s="111" t="s">
        <v>147</v>
      </c>
      <c r="E68" s="114">
        <v>1126688</v>
      </c>
      <c r="F68" s="117">
        <v>1199191</v>
      </c>
      <c r="G68" s="92"/>
      <c r="H68" s="116">
        <f t="shared" si="1"/>
        <v>1199191</v>
      </c>
    </row>
    <row r="69" spans="1:8" ht="15" hidden="1">
      <c r="A69" s="93"/>
      <c r="B69" s="93"/>
      <c r="C69" s="93">
        <v>4040</v>
      </c>
      <c r="D69" s="111" t="s">
        <v>148</v>
      </c>
      <c r="E69" s="114">
        <v>88117</v>
      </c>
      <c r="F69" s="117">
        <v>95769</v>
      </c>
      <c r="G69" s="92"/>
      <c r="H69" s="116">
        <f t="shared" si="1"/>
        <v>95769</v>
      </c>
    </row>
    <row r="70" spans="1:8" ht="15" hidden="1">
      <c r="A70" s="93"/>
      <c r="B70" s="93"/>
      <c r="C70" s="93">
        <v>4110</v>
      </c>
      <c r="D70" s="111" t="s">
        <v>142</v>
      </c>
      <c r="E70" s="114">
        <v>236120</v>
      </c>
      <c r="F70" s="117">
        <v>252245</v>
      </c>
      <c r="G70" s="92"/>
      <c r="H70" s="116">
        <f t="shared" si="1"/>
        <v>252245</v>
      </c>
    </row>
    <row r="71" spans="1:8" ht="0.75" customHeight="1" hidden="1">
      <c r="A71" s="93"/>
      <c r="B71" s="93"/>
      <c r="C71" s="93">
        <v>4120</v>
      </c>
      <c r="D71" s="111" t="s">
        <v>143</v>
      </c>
      <c r="E71" s="114">
        <v>32150</v>
      </c>
      <c r="F71" s="117">
        <v>34353</v>
      </c>
      <c r="G71" s="92"/>
      <c r="H71" s="116">
        <f t="shared" si="1"/>
        <v>34353</v>
      </c>
    </row>
    <row r="72" spans="1:8" ht="15" hidden="1">
      <c r="A72" s="93"/>
      <c r="B72" s="93"/>
      <c r="C72" s="93" t="s">
        <v>173</v>
      </c>
      <c r="D72" s="111" t="s">
        <v>174</v>
      </c>
      <c r="E72" s="114">
        <v>9700</v>
      </c>
      <c r="F72" s="117">
        <v>10000</v>
      </c>
      <c r="G72" s="92"/>
      <c r="H72" s="116">
        <f t="shared" si="1"/>
        <v>10000</v>
      </c>
    </row>
    <row r="73" spans="1:8" ht="0.75" customHeight="1" hidden="1">
      <c r="A73" s="93"/>
      <c r="B73" s="93"/>
      <c r="C73" s="93">
        <v>4140</v>
      </c>
      <c r="D73" s="111" t="s">
        <v>175</v>
      </c>
      <c r="E73" s="114">
        <v>6632</v>
      </c>
      <c r="F73" s="117">
        <v>7011</v>
      </c>
      <c r="G73" s="92"/>
      <c r="H73" s="116">
        <f t="shared" si="1"/>
        <v>7011</v>
      </c>
    </row>
    <row r="74" spans="1:8" ht="15" customHeight="1">
      <c r="A74" s="93"/>
      <c r="B74" s="93"/>
      <c r="C74" s="93">
        <v>4210</v>
      </c>
      <c r="D74" s="111" t="s">
        <v>132</v>
      </c>
      <c r="E74" s="114">
        <v>32947</v>
      </c>
      <c r="F74" s="117">
        <v>28476</v>
      </c>
      <c r="G74" s="120">
        <v>30000</v>
      </c>
      <c r="H74" s="116">
        <f t="shared" si="1"/>
        <v>58476</v>
      </c>
    </row>
    <row r="75" spans="1:8" ht="30" hidden="1">
      <c r="A75" s="93"/>
      <c r="B75" s="93"/>
      <c r="C75" s="93">
        <v>4240</v>
      </c>
      <c r="D75" s="94" t="s">
        <v>176</v>
      </c>
      <c r="E75" s="118">
        <v>7314</v>
      </c>
      <c r="F75" s="119">
        <v>7534</v>
      </c>
      <c r="G75" s="120"/>
      <c r="H75" s="116">
        <f t="shared" si="1"/>
        <v>7534</v>
      </c>
    </row>
    <row r="76" spans="1:8" ht="15" hidden="1">
      <c r="A76" s="93"/>
      <c r="B76" s="93"/>
      <c r="C76" s="93">
        <v>4260</v>
      </c>
      <c r="D76" s="111" t="s">
        <v>154</v>
      </c>
      <c r="E76" s="114">
        <v>75717</v>
      </c>
      <c r="F76" s="117">
        <v>77988</v>
      </c>
      <c r="G76" s="120"/>
      <c r="H76" s="116">
        <f t="shared" si="1"/>
        <v>77988</v>
      </c>
    </row>
    <row r="77" spans="1:8" ht="15">
      <c r="A77" s="93"/>
      <c r="B77" s="93"/>
      <c r="C77" s="93">
        <v>4270</v>
      </c>
      <c r="D77" s="111" t="s">
        <v>133</v>
      </c>
      <c r="E77" s="114">
        <v>105131</v>
      </c>
      <c r="F77" s="117">
        <v>690103</v>
      </c>
      <c r="G77" s="120">
        <v>-114570</v>
      </c>
      <c r="H77" s="116">
        <f t="shared" si="1"/>
        <v>575533</v>
      </c>
    </row>
    <row r="78" spans="1:8" ht="45">
      <c r="A78" s="93"/>
      <c r="B78" s="93"/>
      <c r="C78" s="93" t="s">
        <v>271</v>
      </c>
      <c r="D78" s="111" t="s">
        <v>272</v>
      </c>
      <c r="E78" s="114"/>
      <c r="F78" s="117">
        <v>0</v>
      </c>
      <c r="G78" s="127">
        <v>32000</v>
      </c>
      <c r="H78" s="116">
        <f t="shared" si="1"/>
        <v>32000</v>
      </c>
    </row>
    <row r="79" spans="1:8" ht="15">
      <c r="A79" s="93"/>
      <c r="B79" s="93" t="s">
        <v>184</v>
      </c>
      <c r="C79" s="93"/>
      <c r="D79" s="111" t="s">
        <v>102</v>
      </c>
      <c r="E79" s="116">
        <f>SUM(E81)</f>
        <v>266847</v>
      </c>
      <c r="F79" s="116">
        <f>SUM(F81)</f>
        <v>263375</v>
      </c>
      <c r="G79" s="106">
        <f>SUM(G80:G81)</f>
        <v>0</v>
      </c>
      <c r="H79" s="116">
        <f>SUM(F79+G79)</f>
        <v>263375</v>
      </c>
    </row>
    <row r="80" spans="1:8" ht="15">
      <c r="A80" s="93"/>
      <c r="B80" s="93"/>
      <c r="C80" s="93" t="s">
        <v>191</v>
      </c>
      <c r="D80" s="111" t="s">
        <v>132</v>
      </c>
      <c r="E80" s="116"/>
      <c r="F80" s="116">
        <v>0</v>
      </c>
      <c r="G80" s="120">
        <v>4800</v>
      </c>
      <c r="H80" s="116">
        <f>SUM(F80+G80)</f>
        <v>4800</v>
      </c>
    </row>
    <row r="81" spans="1:8" ht="15">
      <c r="A81" s="93"/>
      <c r="B81" s="93"/>
      <c r="C81" s="93">
        <v>4300</v>
      </c>
      <c r="D81" s="111" t="s">
        <v>127</v>
      </c>
      <c r="E81" s="114">
        <v>266847</v>
      </c>
      <c r="F81" s="114">
        <v>263375</v>
      </c>
      <c r="G81" s="120">
        <v>-4800</v>
      </c>
      <c r="H81" s="116">
        <f>SUM(F81+G81)</f>
        <v>258575</v>
      </c>
    </row>
    <row r="82" spans="1:8" ht="15">
      <c r="A82" s="93"/>
      <c r="B82" s="93" t="s">
        <v>189</v>
      </c>
      <c r="C82" s="93"/>
      <c r="D82" s="111" t="s">
        <v>16</v>
      </c>
      <c r="E82" s="116">
        <f>SUM(E85:E90)</f>
        <v>24022</v>
      </c>
      <c r="F82" s="116">
        <f>SUM(F85:F90)</f>
        <v>24600</v>
      </c>
      <c r="G82" s="120">
        <f>SUM(G83:G90)</f>
        <v>79700</v>
      </c>
      <c r="H82" s="116">
        <f>SUM(H83:H90)</f>
        <v>104300</v>
      </c>
    </row>
    <row r="83" spans="1:8" ht="30">
      <c r="A83" s="93"/>
      <c r="B83" s="93"/>
      <c r="C83" s="93">
        <v>3020</v>
      </c>
      <c r="D83" s="111" t="s">
        <v>153</v>
      </c>
      <c r="E83" s="116"/>
      <c r="F83" s="116">
        <v>0</v>
      </c>
      <c r="G83" s="92">
        <v>200</v>
      </c>
      <c r="H83" s="116">
        <f>SUM(F83:G83)</f>
        <v>200</v>
      </c>
    </row>
    <row r="84" spans="1:8" ht="15" customHeight="1">
      <c r="A84" s="93"/>
      <c r="B84" s="93"/>
      <c r="C84" s="93" t="s">
        <v>205</v>
      </c>
      <c r="D84" s="94" t="s">
        <v>147</v>
      </c>
      <c r="E84" s="123"/>
      <c r="F84" s="123">
        <v>0</v>
      </c>
      <c r="G84" s="145">
        <v>62500</v>
      </c>
      <c r="H84" s="123">
        <f aca="true" t="shared" si="2" ref="H84:H90">SUM(F84:G84)</f>
        <v>62500</v>
      </c>
    </row>
    <row r="85" spans="1:8" ht="15">
      <c r="A85" s="93"/>
      <c r="B85" s="93"/>
      <c r="C85" s="93" t="s">
        <v>190</v>
      </c>
      <c r="D85" s="111" t="s">
        <v>142</v>
      </c>
      <c r="E85" s="116">
        <v>50</v>
      </c>
      <c r="F85" s="121">
        <v>50</v>
      </c>
      <c r="G85" s="120">
        <v>10770</v>
      </c>
      <c r="H85" s="116">
        <f t="shared" si="2"/>
        <v>10820</v>
      </c>
    </row>
    <row r="86" spans="1:8" ht="15">
      <c r="A86" s="93"/>
      <c r="B86" s="93"/>
      <c r="C86" s="93" t="s">
        <v>206</v>
      </c>
      <c r="D86" s="111" t="s">
        <v>143</v>
      </c>
      <c r="E86" s="116"/>
      <c r="F86" s="121">
        <v>0</v>
      </c>
      <c r="G86" s="120">
        <v>1540</v>
      </c>
      <c r="H86" s="116">
        <f t="shared" si="2"/>
        <v>1540</v>
      </c>
    </row>
    <row r="87" spans="1:8" ht="15">
      <c r="A87" s="93"/>
      <c r="B87" s="93"/>
      <c r="C87" s="93" t="s">
        <v>191</v>
      </c>
      <c r="D87" s="111" t="s">
        <v>132</v>
      </c>
      <c r="E87" s="116">
        <v>3000</v>
      </c>
      <c r="F87" s="121">
        <v>3000</v>
      </c>
      <c r="G87" s="120">
        <v>2000</v>
      </c>
      <c r="H87" s="116">
        <f t="shared" si="2"/>
        <v>5000</v>
      </c>
    </row>
    <row r="88" spans="1:8" ht="15">
      <c r="A88" s="92"/>
      <c r="B88" s="93"/>
      <c r="C88" s="93" t="s">
        <v>140</v>
      </c>
      <c r="D88" s="111" t="s">
        <v>127</v>
      </c>
      <c r="E88" s="116">
        <v>1550</v>
      </c>
      <c r="F88" s="121">
        <v>1550</v>
      </c>
      <c r="G88" s="120">
        <v>1000</v>
      </c>
      <c r="H88" s="116">
        <f t="shared" si="2"/>
        <v>2550</v>
      </c>
    </row>
    <row r="89" spans="1:8" ht="15">
      <c r="A89" s="93"/>
      <c r="B89" s="93"/>
      <c r="C89" s="93">
        <v>4410</v>
      </c>
      <c r="D89" s="111" t="s">
        <v>149</v>
      </c>
      <c r="E89" s="122"/>
      <c r="F89" s="122">
        <v>0</v>
      </c>
      <c r="G89" s="120">
        <v>250</v>
      </c>
      <c r="H89" s="116">
        <f t="shared" si="2"/>
        <v>250</v>
      </c>
    </row>
    <row r="90" spans="1:8" ht="30">
      <c r="A90" s="93"/>
      <c r="B90" s="93"/>
      <c r="C90" s="93" t="s">
        <v>192</v>
      </c>
      <c r="D90" s="94" t="s">
        <v>150</v>
      </c>
      <c r="E90" s="123">
        <v>19422</v>
      </c>
      <c r="F90" s="126">
        <v>20000</v>
      </c>
      <c r="G90" s="120">
        <v>1440</v>
      </c>
      <c r="H90" s="116">
        <f t="shared" si="2"/>
        <v>21440</v>
      </c>
    </row>
    <row r="91" spans="1:8" ht="14.25">
      <c r="A91" s="88" t="s">
        <v>200</v>
      </c>
      <c r="B91" s="88"/>
      <c r="C91" s="88"/>
      <c r="D91" s="112" t="s">
        <v>103</v>
      </c>
      <c r="E91" s="129" t="e">
        <f>SUM(E92+E99+E111+E113+#REF!+E116+E130+#REF!+E133)</f>
        <v>#REF!</v>
      </c>
      <c r="F91" s="129">
        <v>1204302</v>
      </c>
      <c r="G91" s="87">
        <v>0</v>
      </c>
      <c r="H91" s="129">
        <v>1204302</v>
      </c>
    </row>
    <row r="92" spans="1:8" ht="15">
      <c r="A92" s="93"/>
      <c r="B92" s="93" t="s">
        <v>211</v>
      </c>
      <c r="C92" s="93"/>
      <c r="D92" s="111" t="s">
        <v>212</v>
      </c>
      <c r="E92" s="116">
        <f>SUM(E93)</f>
        <v>135990</v>
      </c>
      <c r="F92" s="114">
        <v>140070</v>
      </c>
      <c r="G92" s="143">
        <v>-1400</v>
      </c>
      <c r="H92" s="114">
        <f>SUM(F92+G92)</f>
        <v>138670</v>
      </c>
    </row>
    <row r="93" spans="1:8" ht="15">
      <c r="A93" s="93"/>
      <c r="B93" s="93"/>
      <c r="C93" s="93" t="s">
        <v>203</v>
      </c>
      <c r="D93" s="111" t="s">
        <v>204</v>
      </c>
      <c r="E93" s="116">
        <v>135990</v>
      </c>
      <c r="F93" s="114">
        <v>139500</v>
      </c>
      <c r="G93" s="120">
        <v>-1400</v>
      </c>
      <c r="H93" s="116">
        <f>SUM(F93+G93)</f>
        <v>138100</v>
      </c>
    </row>
    <row r="94" spans="1:8" ht="14.25" customHeight="1">
      <c r="A94" s="93"/>
      <c r="B94" s="93" t="s">
        <v>218</v>
      </c>
      <c r="C94" s="93"/>
      <c r="D94" s="111" t="s">
        <v>16</v>
      </c>
      <c r="E94" s="114">
        <f>SUM(E95:E95)</f>
        <v>24273</v>
      </c>
      <c r="F94" s="114">
        <f>SUM(F95:F96)</f>
        <v>19168</v>
      </c>
      <c r="G94" s="120">
        <f>SUM(G96)</f>
        <v>1400</v>
      </c>
      <c r="H94" s="116">
        <f>SUM(F94+G94)</f>
        <v>20568</v>
      </c>
    </row>
    <row r="95" spans="1:8" ht="0.75" customHeight="1" hidden="1">
      <c r="A95" s="93"/>
      <c r="B95" s="93"/>
      <c r="C95" s="93">
        <v>3110</v>
      </c>
      <c r="D95" s="111" t="s">
        <v>217</v>
      </c>
      <c r="E95" s="114">
        <v>24273</v>
      </c>
      <c r="F95" s="114">
        <v>19168</v>
      </c>
      <c r="G95" s="120"/>
      <c r="H95" s="116">
        <f>SUM(F95+G95)</f>
        <v>19168</v>
      </c>
    </row>
    <row r="96" spans="1:8" ht="15">
      <c r="A96" s="93"/>
      <c r="B96" s="93"/>
      <c r="C96" s="93">
        <v>4300</v>
      </c>
      <c r="D96" s="111" t="s">
        <v>127</v>
      </c>
      <c r="E96" s="114"/>
      <c r="F96" s="114">
        <v>0</v>
      </c>
      <c r="G96" s="120">
        <v>1400</v>
      </c>
      <c r="H96" s="116">
        <f>SUM(F96+G96)</f>
        <v>1400</v>
      </c>
    </row>
    <row r="97" spans="1:8" ht="14.25">
      <c r="A97" s="88">
        <v>854</v>
      </c>
      <c r="B97" s="88"/>
      <c r="C97" s="88"/>
      <c r="D97" s="112" t="s">
        <v>110</v>
      </c>
      <c r="E97" s="113">
        <f>SUM(E98+E121)</f>
        <v>0</v>
      </c>
      <c r="F97" s="113">
        <v>206595</v>
      </c>
      <c r="G97" s="128">
        <f>SUM(G98+G121+G123)</f>
        <v>154439</v>
      </c>
      <c r="H97" s="113">
        <v>361034</v>
      </c>
    </row>
    <row r="98" spans="1:8" ht="15">
      <c r="A98" s="93"/>
      <c r="B98" s="93" t="s">
        <v>270</v>
      </c>
      <c r="C98" s="93"/>
      <c r="D98" s="111" t="s">
        <v>16</v>
      </c>
      <c r="E98" s="114"/>
      <c r="F98" s="114">
        <v>0</v>
      </c>
      <c r="G98" s="120">
        <v>154439</v>
      </c>
      <c r="H98" s="114">
        <f>SUM(H99)</f>
        <v>154439</v>
      </c>
    </row>
    <row r="99" spans="1:8" ht="15">
      <c r="A99" s="93"/>
      <c r="B99" s="93"/>
      <c r="C99" s="93" t="s">
        <v>180</v>
      </c>
      <c r="D99" s="111" t="s">
        <v>181</v>
      </c>
      <c r="E99" s="114"/>
      <c r="F99" s="114">
        <v>0</v>
      </c>
      <c r="G99" s="120">
        <v>154439</v>
      </c>
      <c r="H99" s="114">
        <f>SUM(F99:G99)</f>
        <v>154439</v>
      </c>
    </row>
    <row r="100" spans="1:8" ht="14.25">
      <c r="A100" s="88">
        <v>926</v>
      </c>
      <c r="B100" s="25"/>
      <c r="C100" s="25"/>
      <c r="D100" s="112" t="s">
        <v>116</v>
      </c>
      <c r="E100" s="113">
        <f>SUM(E101+E103)</f>
        <v>473481</v>
      </c>
      <c r="F100" s="113">
        <v>3663842</v>
      </c>
      <c r="G100" s="144">
        <v>30000</v>
      </c>
      <c r="H100" s="113">
        <v>3693842</v>
      </c>
    </row>
    <row r="101" spans="1:8" ht="15">
      <c r="A101" s="25"/>
      <c r="B101" s="93" t="s">
        <v>232</v>
      </c>
      <c r="C101" s="23"/>
      <c r="D101" s="111" t="s">
        <v>117</v>
      </c>
      <c r="E101" s="114">
        <f>SUM(E102)</f>
        <v>428821</v>
      </c>
      <c r="F101" s="114">
        <f>SUM(F102)</f>
        <v>3618144</v>
      </c>
      <c r="G101" s="120">
        <v>30000</v>
      </c>
      <c r="H101" s="114">
        <f>SUM(H102)</f>
        <v>3648144</v>
      </c>
    </row>
    <row r="102" spans="1:8" ht="30" customHeight="1">
      <c r="A102" s="25"/>
      <c r="B102" s="23"/>
      <c r="C102" s="93" t="s">
        <v>178</v>
      </c>
      <c r="D102" s="94" t="s">
        <v>121</v>
      </c>
      <c r="E102" s="118">
        <v>428821</v>
      </c>
      <c r="F102" s="118">
        <v>3618144</v>
      </c>
      <c r="G102" s="145">
        <v>30000</v>
      </c>
      <c r="H102" s="118">
        <f>SUM(F102+G102)</f>
        <v>3648144</v>
      </c>
    </row>
    <row r="103" spans="1:8" ht="15">
      <c r="A103" s="93"/>
      <c r="B103" s="93" t="s">
        <v>290</v>
      </c>
      <c r="C103" s="93"/>
      <c r="D103" s="111" t="s">
        <v>16</v>
      </c>
      <c r="E103" s="114">
        <f>SUM(E105:E108)</f>
        <v>44660</v>
      </c>
      <c r="F103" s="114">
        <f>SUM(F104:F108)</f>
        <v>45698</v>
      </c>
      <c r="G103" s="120">
        <f>SUM(G104:G108)</f>
        <v>0</v>
      </c>
      <c r="H103" s="114">
        <v>45698</v>
      </c>
    </row>
    <row r="104" spans="1:8" ht="90">
      <c r="A104" s="93"/>
      <c r="B104" s="93"/>
      <c r="C104" s="93" t="s">
        <v>138</v>
      </c>
      <c r="D104" s="94" t="s">
        <v>233</v>
      </c>
      <c r="E104" s="118">
        <v>0</v>
      </c>
      <c r="F104" s="115">
        <v>10000</v>
      </c>
      <c r="G104" s="131">
        <v>26000</v>
      </c>
      <c r="H104" s="115">
        <v>36000</v>
      </c>
    </row>
    <row r="105" spans="1:8" ht="15">
      <c r="A105" s="93"/>
      <c r="B105" s="93"/>
      <c r="C105" s="93">
        <v>4210</v>
      </c>
      <c r="D105" s="111" t="s">
        <v>132</v>
      </c>
      <c r="E105" s="114">
        <v>20400</v>
      </c>
      <c r="F105" s="114">
        <v>16012</v>
      </c>
      <c r="G105" s="120">
        <v>-13481</v>
      </c>
      <c r="H105" s="114">
        <f>SUM(F105+G105)</f>
        <v>2531</v>
      </c>
    </row>
    <row r="106" spans="1:8" ht="15">
      <c r="A106" s="93"/>
      <c r="B106" s="93"/>
      <c r="C106" s="93">
        <v>4260</v>
      </c>
      <c r="D106" s="111" t="s">
        <v>154</v>
      </c>
      <c r="E106" s="114">
        <v>8900</v>
      </c>
      <c r="F106" s="114">
        <f>SUM(E106*1.03)</f>
        <v>9167</v>
      </c>
      <c r="G106" s="120">
        <v>-3000</v>
      </c>
      <c r="H106" s="114">
        <v>6167</v>
      </c>
    </row>
    <row r="107" spans="1:8" ht="15">
      <c r="A107" s="93"/>
      <c r="B107" s="93"/>
      <c r="C107" s="93">
        <v>4300</v>
      </c>
      <c r="D107" s="111" t="s">
        <v>127</v>
      </c>
      <c r="E107" s="114">
        <v>13190</v>
      </c>
      <c r="F107" s="114">
        <v>8586</v>
      </c>
      <c r="G107" s="120">
        <v>-7586</v>
      </c>
      <c r="H107" s="114">
        <v>1000</v>
      </c>
    </row>
    <row r="108" spans="1:8" ht="15">
      <c r="A108" s="93"/>
      <c r="B108" s="93"/>
      <c r="C108" s="93">
        <v>4430</v>
      </c>
      <c r="D108" s="111" t="s">
        <v>144</v>
      </c>
      <c r="E108" s="114">
        <v>2170</v>
      </c>
      <c r="F108" s="114">
        <v>1933</v>
      </c>
      <c r="G108" s="120">
        <v>-1933</v>
      </c>
      <c r="H108" s="114">
        <v>0</v>
      </c>
    </row>
    <row r="109" spans="1:8" ht="15">
      <c r="A109" s="93"/>
      <c r="B109" s="93"/>
      <c r="C109" s="93"/>
      <c r="D109" s="112" t="s">
        <v>234</v>
      </c>
      <c r="E109" s="113" t="e">
        <f>SUM(#REF!+#REF!+#REF!+#REF!+#REF!+#REF!+#REF!+#REF!+#REF!+#REF!+#REF!+#REF!+#REF!+#REF!+E21+E49+E77+E85)</f>
        <v>#REF!</v>
      </c>
      <c r="F109" s="113">
        <v>15784661</v>
      </c>
      <c r="G109" s="113">
        <f>SUM(G47+G53+G64+G97+G100+G61)</f>
        <v>873789</v>
      </c>
      <c r="H109" s="113">
        <f>SUM(F109:G109)</f>
        <v>16658450</v>
      </c>
    </row>
    <row r="110" spans="1:8" ht="15">
      <c r="A110" s="132"/>
      <c r="B110" s="132"/>
      <c r="C110" s="132"/>
      <c r="D110" s="139"/>
      <c r="E110" s="138"/>
      <c r="F110" s="138"/>
      <c r="G110" s="138"/>
      <c r="H110" s="138"/>
    </row>
    <row r="111" spans="1:8" ht="15">
      <c r="A111" s="122"/>
      <c r="B111" s="122"/>
      <c r="C111" s="122"/>
      <c r="D111" s="122"/>
      <c r="E111" s="122"/>
      <c r="F111" s="122"/>
      <c r="G111" s="122"/>
      <c r="H111" s="122"/>
    </row>
    <row r="112" spans="1:7" ht="15.75">
      <c r="A112" s="122"/>
      <c r="B112" s="122"/>
      <c r="C112" s="122"/>
      <c r="D112" s="122"/>
      <c r="E112" s="122"/>
      <c r="F112" s="86" t="s">
        <v>282</v>
      </c>
      <c r="G112" s="86"/>
    </row>
    <row r="113" spans="1:7" ht="15.75">
      <c r="A113" s="122"/>
      <c r="B113" s="122"/>
      <c r="C113" s="122"/>
      <c r="D113" s="122"/>
      <c r="E113" s="122"/>
      <c r="F113" s="86"/>
      <c r="G113" s="86"/>
    </row>
    <row r="114" spans="1:7" ht="15.75">
      <c r="A114" s="122"/>
      <c r="B114" s="122"/>
      <c r="C114" s="122"/>
      <c r="D114" s="122"/>
      <c r="E114" s="122"/>
      <c r="F114" s="86"/>
      <c r="G114" s="86"/>
    </row>
    <row r="115" spans="1:7" ht="15.75">
      <c r="A115" s="122"/>
      <c r="B115" s="122"/>
      <c r="C115" s="122"/>
      <c r="D115" s="122"/>
      <c r="E115" s="122"/>
      <c r="F115" s="86" t="s">
        <v>295</v>
      </c>
      <c r="G115" s="86"/>
    </row>
    <row r="116" spans="1:8" ht="15">
      <c r="A116" s="122"/>
      <c r="B116" s="122"/>
      <c r="C116" s="122"/>
      <c r="D116" s="122"/>
      <c r="E116" s="122"/>
      <c r="F116" s="122"/>
      <c r="G116" s="122"/>
      <c r="H116" s="122"/>
    </row>
    <row r="117" spans="1:8" ht="15">
      <c r="A117" s="122"/>
      <c r="B117" s="122"/>
      <c r="C117" s="122"/>
      <c r="D117" s="122"/>
      <c r="E117" s="122"/>
      <c r="F117" s="122"/>
      <c r="G117" s="122"/>
      <c r="H117" s="122"/>
    </row>
    <row r="118" spans="1:8" ht="15">
      <c r="A118" s="122"/>
      <c r="B118" s="122"/>
      <c r="C118" s="122"/>
      <c r="D118" s="122"/>
      <c r="E118" s="122"/>
      <c r="F118" s="122"/>
      <c r="G118" s="122"/>
      <c r="H118" s="122"/>
    </row>
    <row r="119" spans="1:8" ht="15">
      <c r="A119" s="122"/>
      <c r="B119" s="122"/>
      <c r="C119" s="122"/>
      <c r="D119" s="122"/>
      <c r="E119" s="122"/>
      <c r="F119" s="122"/>
      <c r="G119" s="122"/>
      <c r="H119" s="122"/>
    </row>
    <row r="120" spans="1:8" ht="15">
      <c r="A120" s="122"/>
      <c r="B120" s="122"/>
      <c r="C120" s="122"/>
      <c r="D120" s="122"/>
      <c r="E120" s="122"/>
      <c r="F120" s="122"/>
      <c r="G120" s="122"/>
      <c r="H120" s="122"/>
    </row>
    <row r="121" spans="1:8" ht="15">
      <c r="A121" s="122"/>
      <c r="B121" s="122"/>
      <c r="C121" s="122"/>
      <c r="D121" s="122"/>
      <c r="E121" s="122"/>
      <c r="F121" s="122"/>
      <c r="G121" s="122"/>
      <c r="H121" s="122"/>
    </row>
    <row r="122" spans="1:8" ht="15">
      <c r="A122" s="122"/>
      <c r="B122" s="122"/>
      <c r="C122" s="122"/>
      <c r="D122" s="122"/>
      <c r="E122" s="122"/>
      <c r="F122" s="122"/>
      <c r="G122" s="122"/>
      <c r="H122" s="122"/>
    </row>
    <row r="123" spans="1:8" ht="15">
      <c r="A123" s="122"/>
      <c r="B123" s="122"/>
      <c r="C123" s="122"/>
      <c r="D123" s="122"/>
      <c r="E123" s="122"/>
      <c r="F123" s="122"/>
      <c r="G123" s="122"/>
      <c r="H123" s="122"/>
    </row>
    <row r="124" spans="1:8" ht="15">
      <c r="A124" s="122"/>
      <c r="B124" s="122"/>
      <c r="C124" s="122"/>
      <c r="D124" s="122"/>
      <c r="E124" s="122"/>
      <c r="F124" s="122"/>
      <c r="G124" s="122"/>
      <c r="H124" s="122"/>
    </row>
    <row r="125" spans="1:8" ht="15">
      <c r="A125" s="122"/>
      <c r="B125" s="122"/>
      <c r="C125" s="122"/>
      <c r="D125" s="122"/>
      <c r="E125" s="122"/>
      <c r="F125" s="122"/>
      <c r="G125" s="122"/>
      <c r="H125" s="122"/>
    </row>
    <row r="126" spans="1:8" ht="15">
      <c r="A126" s="122"/>
      <c r="B126" s="122"/>
      <c r="C126" s="122"/>
      <c r="D126" s="122"/>
      <c r="E126" s="122"/>
      <c r="F126" s="122"/>
      <c r="G126" s="122"/>
      <c r="H126" s="122"/>
    </row>
    <row r="127" spans="1:8" ht="15">
      <c r="A127" s="122"/>
      <c r="B127" s="122"/>
      <c r="C127" s="122"/>
      <c r="D127" s="122"/>
      <c r="E127" s="122"/>
      <c r="F127" s="122"/>
      <c r="G127" s="122"/>
      <c r="H127" s="122"/>
    </row>
    <row r="128" spans="1:8" ht="15">
      <c r="A128" s="122"/>
      <c r="B128" s="122"/>
      <c r="C128" s="122"/>
      <c r="D128" s="122"/>
      <c r="E128" s="122"/>
      <c r="F128" s="122"/>
      <c r="G128" s="122"/>
      <c r="H128" s="122"/>
    </row>
    <row r="129" spans="1:8" ht="15">
      <c r="A129" s="122"/>
      <c r="B129" s="122"/>
      <c r="C129" s="122"/>
      <c r="D129" s="122"/>
      <c r="E129" s="122"/>
      <c r="F129" s="122"/>
      <c r="G129" s="122"/>
      <c r="H129" s="122"/>
    </row>
    <row r="130" spans="1:8" ht="15">
      <c r="A130" s="122"/>
      <c r="B130" s="122"/>
      <c r="C130" s="122"/>
      <c r="D130" s="122"/>
      <c r="E130" s="122"/>
      <c r="F130" s="122"/>
      <c r="G130" s="122"/>
      <c r="H130" s="122"/>
    </row>
    <row r="131" spans="1:8" ht="15">
      <c r="A131" s="122"/>
      <c r="B131" s="122"/>
      <c r="C131" s="122"/>
      <c r="D131" s="122"/>
      <c r="E131" s="122"/>
      <c r="F131" s="122"/>
      <c r="G131" s="122"/>
      <c r="H131" s="122"/>
    </row>
    <row r="132" spans="1:8" ht="15">
      <c r="A132" s="122"/>
      <c r="B132" s="122"/>
      <c r="C132" s="122"/>
      <c r="D132" s="122"/>
      <c r="E132" s="122"/>
      <c r="F132" s="122"/>
      <c r="G132" s="122"/>
      <c r="H132" s="122"/>
    </row>
    <row r="133" spans="1:8" ht="15">
      <c r="A133" s="122"/>
      <c r="B133" s="122"/>
      <c r="C133" s="122"/>
      <c r="D133" s="122"/>
      <c r="E133" s="122"/>
      <c r="F133" s="122"/>
      <c r="G133" s="122"/>
      <c r="H133" s="122"/>
    </row>
    <row r="134" spans="1:8" ht="15">
      <c r="A134" s="122"/>
      <c r="B134" s="122"/>
      <c r="C134" s="122"/>
      <c r="D134" s="122"/>
      <c r="E134" s="122"/>
      <c r="F134" s="122"/>
      <c r="G134" s="122"/>
      <c r="H134" s="122"/>
    </row>
    <row r="135" spans="1:8" ht="15">
      <c r="A135" s="122"/>
      <c r="B135" s="122"/>
      <c r="C135" s="122"/>
      <c r="D135" s="122"/>
      <c r="E135" s="122"/>
      <c r="F135" s="122"/>
      <c r="G135" s="122"/>
      <c r="H135" s="122"/>
    </row>
    <row r="136" spans="1:8" ht="15">
      <c r="A136" s="122"/>
      <c r="B136" s="122"/>
      <c r="C136" s="122"/>
      <c r="D136" s="122"/>
      <c r="E136" s="122"/>
      <c r="F136" s="122"/>
      <c r="G136" s="122"/>
      <c r="H136" s="122"/>
    </row>
    <row r="137" spans="1:8" ht="15">
      <c r="A137" s="122"/>
      <c r="B137" s="122"/>
      <c r="C137" s="122"/>
      <c r="D137" s="122"/>
      <c r="E137" s="122"/>
      <c r="F137" s="122"/>
      <c r="G137" s="122"/>
      <c r="H137" s="122"/>
    </row>
    <row r="138" spans="1:8" ht="15">
      <c r="A138" s="122"/>
      <c r="B138" s="122"/>
      <c r="C138" s="122"/>
      <c r="D138" s="122"/>
      <c r="E138" s="122"/>
      <c r="F138" s="122"/>
      <c r="G138" s="122"/>
      <c r="H138" s="122"/>
    </row>
    <row r="139" spans="1:8" ht="15">
      <c r="A139" s="122"/>
      <c r="B139" s="122"/>
      <c r="C139" s="122"/>
      <c r="D139" s="122"/>
      <c r="E139" s="122"/>
      <c r="F139" s="122"/>
      <c r="G139" s="122"/>
      <c r="H139" s="122"/>
    </row>
    <row r="140" spans="1:8" ht="15">
      <c r="A140" s="122"/>
      <c r="B140" s="122"/>
      <c r="C140" s="122"/>
      <c r="D140" s="122"/>
      <c r="E140" s="122"/>
      <c r="F140" s="122"/>
      <c r="G140" s="122"/>
      <c r="H140" s="122"/>
    </row>
    <row r="141" spans="1:8" ht="15">
      <c r="A141" s="122"/>
      <c r="B141" s="122"/>
      <c r="C141" s="122"/>
      <c r="D141" s="122"/>
      <c r="E141" s="122"/>
      <c r="F141" s="122"/>
      <c r="G141" s="122"/>
      <c r="H141" s="122"/>
    </row>
    <row r="142" spans="1:8" ht="15">
      <c r="A142" s="122"/>
      <c r="B142" s="122"/>
      <c r="C142" s="122"/>
      <c r="D142" s="122"/>
      <c r="E142" s="122"/>
      <c r="F142" s="122"/>
      <c r="G142" s="122"/>
      <c r="H142" s="122"/>
    </row>
    <row r="143" spans="1:8" ht="15">
      <c r="A143" s="122"/>
      <c r="B143" s="122"/>
      <c r="C143" s="122"/>
      <c r="D143" s="122"/>
      <c r="E143" s="122"/>
      <c r="F143" s="122"/>
      <c r="G143" s="122"/>
      <c r="H143" s="122"/>
    </row>
    <row r="144" spans="1:8" ht="15">
      <c r="A144" s="122"/>
      <c r="B144" s="122"/>
      <c r="C144" s="122"/>
      <c r="D144" s="122"/>
      <c r="E144" s="122"/>
      <c r="F144" s="122"/>
      <c r="G144" s="122"/>
      <c r="H144" s="122"/>
    </row>
    <row r="145" spans="1:8" ht="15">
      <c r="A145" s="122"/>
      <c r="B145" s="122"/>
      <c r="C145" s="122"/>
      <c r="D145" s="122"/>
      <c r="E145" s="122"/>
      <c r="F145" s="122"/>
      <c r="G145" s="122"/>
      <c r="H145" s="122"/>
    </row>
    <row r="146" spans="1:8" ht="15">
      <c r="A146" s="122"/>
      <c r="B146" s="122"/>
      <c r="C146" s="122"/>
      <c r="D146" s="122"/>
      <c r="E146" s="122"/>
      <c r="F146" s="122"/>
      <c r="G146" s="122"/>
      <c r="H146" s="122"/>
    </row>
    <row r="147" spans="1:8" ht="15">
      <c r="A147" s="122"/>
      <c r="B147" s="122"/>
      <c r="C147" s="122"/>
      <c r="D147" s="122"/>
      <c r="E147" s="122"/>
      <c r="F147" s="122"/>
      <c r="G147" s="122"/>
      <c r="H147" s="122"/>
    </row>
    <row r="148" spans="1:8" ht="15">
      <c r="A148" s="122"/>
      <c r="B148" s="122"/>
      <c r="C148" s="122"/>
      <c r="D148" s="122"/>
      <c r="E148" s="122"/>
      <c r="F148" s="122"/>
      <c r="G148" s="122"/>
      <c r="H148" s="122"/>
    </row>
    <row r="149" spans="1:8" ht="15">
      <c r="A149" s="122"/>
      <c r="B149" s="122"/>
      <c r="C149" s="122"/>
      <c r="D149" s="122"/>
      <c r="E149" s="122"/>
      <c r="F149" s="122"/>
      <c r="G149" s="122"/>
      <c r="H149" s="122"/>
    </row>
    <row r="150" spans="1:8" ht="15">
      <c r="A150" s="122"/>
      <c r="B150" s="122"/>
      <c r="C150" s="122"/>
      <c r="D150" s="122"/>
      <c r="E150" s="122"/>
      <c r="F150" s="122"/>
      <c r="G150" s="122"/>
      <c r="H150" s="122"/>
    </row>
    <row r="151" spans="1:8" ht="15">
      <c r="A151" s="122"/>
      <c r="B151" s="122"/>
      <c r="C151" s="122"/>
      <c r="D151" s="122"/>
      <c r="E151" s="122"/>
      <c r="F151" s="122"/>
      <c r="G151" s="122"/>
      <c r="H151" s="122"/>
    </row>
    <row r="152" spans="1:8" ht="15">
      <c r="A152" s="122"/>
      <c r="B152" s="122"/>
      <c r="C152" s="122"/>
      <c r="D152" s="122"/>
      <c r="E152" s="122"/>
      <c r="F152" s="122"/>
      <c r="G152" s="122"/>
      <c r="H152" s="122"/>
    </row>
    <row r="153" spans="1:8" ht="15">
      <c r="A153" s="122"/>
      <c r="B153" s="122"/>
      <c r="C153" s="122"/>
      <c r="D153" s="122"/>
      <c r="E153" s="122"/>
      <c r="F153" s="122"/>
      <c r="G153" s="122"/>
      <c r="H153" s="122"/>
    </row>
    <row r="154" spans="1:8" ht="15">
      <c r="A154" s="122"/>
      <c r="B154" s="122"/>
      <c r="C154" s="122"/>
      <c r="D154" s="122"/>
      <c r="E154" s="122"/>
      <c r="F154" s="122"/>
      <c r="G154" s="122"/>
      <c r="H154" s="122"/>
    </row>
    <row r="155" spans="1:8" ht="15">
      <c r="A155" s="122"/>
      <c r="B155" s="122"/>
      <c r="C155" s="122"/>
      <c r="D155" s="122"/>
      <c r="E155" s="122"/>
      <c r="F155" s="122"/>
      <c r="G155" s="122"/>
      <c r="H155" s="122"/>
    </row>
    <row r="156" spans="1:8" ht="15">
      <c r="A156" s="122"/>
      <c r="B156" s="122"/>
      <c r="C156" s="122"/>
      <c r="D156" s="122"/>
      <c r="E156" s="122"/>
      <c r="F156" s="122"/>
      <c r="G156" s="122"/>
      <c r="H156" s="122"/>
    </row>
    <row r="157" spans="1:8" ht="15">
      <c r="A157" s="122"/>
      <c r="B157" s="122"/>
      <c r="C157" s="122"/>
      <c r="D157" s="122"/>
      <c r="E157" s="122"/>
      <c r="F157" s="122"/>
      <c r="G157" s="122"/>
      <c r="H157" s="122"/>
    </row>
    <row r="158" spans="1:8" ht="15">
      <c r="A158" s="122"/>
      <c r="B158" s="122"/>
      <c r="C158" s="122"/>
      <c r="D158" s="122"/>
      <c r="E158" s="122"/>
      <c r="F158" s="122"/>
      <c r="G158" s="122"/>
      <c r="H158" s="122"/>
    </row>
    <row r="159" spans="1:8" ht="15">
      <c r="A159" s="122"/>
      <c r="B159" s="122"/>
      <c r="C159" s="122"/>
      <c r="D159" s="122"/>
      <c r="E159" s="122"/>
      <c r="F159" s="122"/>
      <c r="G159" s="122"/>
      <c r="H159" s="122"/>
    </row>
    <row r="160" spans="1:8" ht="15">
      <c r="A160" s="122"/>
      <c r="B160" s="122"/>
      <c r="C160" s="122"/>
      <c r="D160" s="122"/>
      <c r="E160" s="122"/>
      <c r="F160" s="122"/>
      <c r="G160" s="122"/>
      <c r="H160" s="122"/>
    </row>
    <row r="161" spans="1:8" ht="15">
      <c r="A161" s="122"/>
      <c r="B161" s="122"/>
      <c r="C161" s="122"/>
      <c r="D161" s="122"/>
      <c r="E161" s="122"/>
      <c r="F161" s="122"/>
      <c r="G161" s="122"/>
      <c r="H161" s="122"/>
    </row>
    <row r="162" spans="1:8" ht="15">
      <c r="A162" s="122"/>
      <c r="B162" s="122"/>
      <c r="C162" s="122"/>
      <c r="D162" s="122"/>
      <c r="E162" s="122"/>
      <c r="F162" s="122"/>
      <c r="G162" s="122"/>
      <c r="H162" s="122"/>
    </row>
    <row r="163" spans="1:8" ht="15">
      <c r="A163" s="122"/>
      <c r="B163" s="122"/>
      <c r="C163" s="122"/>
      <c r="D163" s="122"/>
      <c r="E163" s="122"/>
      <c r="F163" s="122"/>
      <c r="G163" s="122"/>
      <c r="H163" s="122"/>
    </row>
    <row r="164" spans="1:8" ht="15">
      <c r="A164" s="122"/>
      <c r="B164" s="122"/>
      <c r="C164" s="122"/>
      <c r="D164" s="122"/>
      <c r="E164" s="122"/>
      <c r="F164" s="122"/>
      <c r="G164" s="122"/>
      <c r="H164" s="122"/>
    </row>
    <row r="165" spans="1:8" ht="15">
      <c r="A165" s="122"/>
      <c r="B165" s="122"/>
      <c r="C165" s="122"/>
      <c r="D165" s="122"/>
      <c r="E165" s="122"/>
      <c r="F165" s="122"/>
      <c r="G165" s="122"/>
      <c r="H165" s="122"/>
    </row>
    <row r="166" spans="1:8" ht="15">
      <c r="A166" s="122"/>
      <c r="B166" s="122"/>
      <c r="C166" s="122"/>
      <c r="D166" s="122"/>
      <c r="E166" s="122"/>
      <c r="F166" s="122"/>
      <c r="G166" s="122"/>
      <c r="H166" s="122"/>
    </row>
    <row r="167" spans="1:8" ht="15">
      <c r="A167" s="122"/>
      <c r="B167" s="122"/>
      <c r="C167" s="122"/>
      <c r="D167" s="122"/>
      <c r="E167" s="122"/>
      <c r="F167" s="122"/>
      <c r="G167" s="122"/>
      <c r="H167" s="122"/>
    </row>
    <row r="168" spans="1:8" ht="15">
      <c r="A168" s="122"/>
      <c r="B168" s="122"/>
      <c r="C168" s="122"/>
      <c r="D168" s="122"/>
      <c r="E168" s="122"/>
      <c r="F168" s="122"/>
      <c r="G168" s="122"/>
      <c r="H168" s="122"/>
    </row>
    <row r="169" spans="1:8" ht="15">
      <c r="A169" s="122"/>
      <c r="B169" s="122"/>
      <c r="C169" s="122"/>
      <c r="D169" s="122"/>
      <c r="E169" s="122"/>
      <c r="F169" s="122"/>
      <c r="G169" s="122"/>
      <c r="H169" s="122"/>
    </row>
    <row r="170" spans="1:8" ht="15">
      <c r="A170" s="122"/>
      <c r="B170" s="122"/>
      <c r="C170" s="122"/>
      <c r="D170" s="122"/>
      <c r="E170" s="122"/>
      <c r="F170" s="122"/>
      <c r="G170" s="122"/>
      <c r="H170" s="122"/>
    </row>
    <row r="171" spans="1:8" ht="15">
      <c r="A171" s="122"/>
      <c r="B171" s="122"/>
      <c r="C171" s="122"/>
      <c r="D171" s="122"/>
      <c r="E171" s="122"/>
      <c r="F171" s="122"/>
      <c r="G171" s="122"/>
      <c r="H171" s="122"/>
    </row>
    <row r="172" spans="1:8" ht="15">
      <c r="A172" s="122"/>
      <c r="B172" s="122"/>
      <c r="C172" s="122"/>
      <c r="D172" s="122"/>
      <c r="E172" s="122"/>
      <c r="F172" s="122"/>
      <c r="G172" s="122"/>
      <c r="H172" s="122"/>
    </row>
    <row r="173" spans="1:8" ht="15">
      <c r="A173" s="122"/>
      <c r="B173" s="122"/>
      <c r="C173" s="122"/>
      <c r="D173" s="122"/>
      <c r="E173" s="122"/>
      <c r="F173" s="122"/>
      <c r="G173" s="122"/>
      <c r="H173" s="122"/>
    </row>
    <row r="174" spans="1:8" ht="15">
      <c r="A174" s="122"/>
      <c r="B174" s="122"/>
      <c r="C174" s="122"/>
      <c r="D174" s="122"/>
      <c r="E174" s="122"/>
      <c r="F174" s="122"/>
      <c r="G174" s="122"/>
      <c r="H174" s="122"/>
    </row>
    <row r="175" spans="1:8" ht="15">
      <c r="A175" s="122"/>
      <c r="B175" s="122"/>
      <c r="C175" s="122"/>
      <c r="D175" s="122"/>
      <c r="E175" s="122"/>
      <c r="F175" s="122"/>
      <c r="G175" s="122"/>
      <c r="H175" s="122"/>
    </row>
    <row r="176" spans="1:8" ht="15">
      <c r="A176" s="122"/>
      <c r="B176" s="122"/>
      <c r="C176" s="122"/>
      <c r="D176" s="122"/>
      <c r="E176" s="122"/>
      <c r="F176" s="122"/>
      <c r="G176" s="122"/>
      <c r="H176" s="122"/>
    </row>
    <row r="177" spans="1:8" ht="15">
      <c r="A177" s="122"/>
      <c r="B177" s="122"/>
      <c r="C177" s="122"/>
      <c r="D177" s="122"/>
      <c r="E177" s="122"/>
      <c r="F177" s="122"/>
      <c r="G177" s="122"/>
      <c r="H177" s="122"/>
    </row>
    <row r="178" spans="1:8" ht="15">
      <c r="A178" s="122"/>
      <c r="B178" s="122"/>
      <c r="C178" s="122"/>
      <c r="D178" s="122"/>
      <c r="E178" s="122"/>
      <c r="F178" s="122"/>
      <c r="G178" s="122"/>
      <c r="H178" s="122"/>
    </row>
    <row r="179" spans="1:8" ht="15">
      <c r="A179" s="122"/>
      <c r="B179" s="122"/>
      <c r="C179" s="122"/>
      <c r="D179" s="122"/>
      <c r="E179" s="122"/>
      <c r="F179" s="122"/>
      <c r="G179" s="122"/>
      <c r="H179" s="122"/>
    </row>
    <row r="180" spans="1:8" ht="15">
      <c r="A180" s="122"/>
      <c r="B180" s="122"/>
      <c r="C180" s="122"/>
      <c r="D180" s="122"/>
      <c r="E180" s="122"/>
      <c r="F180" s="122"/>
      <c r="G180" s="122"/>
      <c r="H180" s="122"/>
    </row>
    <row r="181" spans="1:8" ht="15">
      <c r="A181" s="122"/>
      <c r="B181" s="122"/>
      <c r="C181" s="122"/>
      <c r="D181" s="122"/>
      <c r="E181" s="122"/>
      <c r="F181" s="122"/>
      <c r="G181" s="122"/>
      <c r="H181" s="122"/>
    </row>
    <row r="182" spans="1:8" ht="15">
      <c r="A182" s="122"/>
      <c r="B182" s="122"/>
      <c r="C182" s="122"/>
      <c r="D182" s="122"/>
      <c r="E182" s="122"/>
      <c r="F182" s="122"/>
      <c r="G182" s="122"/>
      <c r="H182" s="122"/>
    </row>
    <row r="183" spans="1:8" ht="15">
      <c r="A183" s="122"/>
      <c r="B183" s="122"/>
      <c r="C183" s="122"/>
      <c r="D183" s="122"/>
      <c r="E183" s="122"/>
      <c r="F183" s="122"/>
      <c r="G183" s="122"/>
      <c r="H183" s="122"/>
    </row>
    <row r="184" spans="1:8" ht="15">
      <c r="A184" s="122"/>
      <c r="B184" s="122"/>
      <c r="C184" s="122"/>
      <c r="D184" s="122"/>
      <c r="E184" s="122"/>
      <c r="F184" s="122"/>
      <c r="G184" s="122"/>
      <c r="H184" s="122"/>
    </row>
    <row r="185" spans="1:8" ht="15">
      <c r="A185" s="122"/>
      <c r="B185" s="122"/>
      <c r="C185" s="122"/>
      <c r="D185" s="122"/>
      <c r="E185" s="122"/>
      <c r="F185" s="122"/>
      <c r="G185" s="122"/>
      <c r="H185" s="122"/>
    </row>
    <row r="186" spans="1:8" ht="15">
      <c r="A186" s="122"/>
      <c r="B186" s="122"/>
      <c r="C186" s="122"/>
      <c r="D186" s="122"/>
      <c r="E186" s="122"/>
      <c r="F186" s="122"/>
      <c r="G186" s="122"/>
      <c r="H186" s="122"/>
    </row>
    <row r="187" spans="1:8" ht="15">
      <c r="A187" s="122"/>
      <c r="B187" s="122"/>
      <c r="C187" s="122"/>
      <c r="D187" s="122"/>
      <c r="E187" s="122"/>
      <c r="F187" s="122"/>
      <c r="G187" s="122"/>
      <c r="H187" s="122"/>
    </row>
    <row r="188" spans="1:8" ht="15">
      <c r="A188" s="122"/>
      <c r="B188" s="122"/>
      <c r="C188" s="122"/>
      <c r="D188" s="122"/>
      <c r="E188" s="122"/>
      <c r="F188" s="122"/>
      <c r="G188" s="122"/>
      <c r="H188" s="122"/>
    </row>
    <row r="189" spans="1:8" ht="15">
      <c r="A189" s="122"/>
      <c r="B189" s="122"/>
      <c r="C189" s="122"/>
      <c r="D189" s="122"/>
      <c r="E189" s="122"/>
      <c r="F189" s="122"/>
      <c r="G189" s="122"/>
      <c r="H189" s="122"/>
    </row>
    <row r="190" spans="1:8" ht="15">
      <c r="A190" s="122"/>
      <c r="B190" s="122"/>
      <c r="C190" s="122"/>
      <c r="D190" s="122"/>
      <c r="E190" s="122"/>
      <c r="F190" s="122"/>
      <c r="G190" s="122"/>
      <c r="H190" s="122"/>
    </row>
    <row r="191" spans="1:8" ht="15">
      <c r="A191" s="122"/>
      <c r="B191" s="122"/>
      <c r="C191" s="122"/>
      <c r="D191" s="122"/>
      <c r="E191" s="122"/>
      <c r="F191" s="122"/>
      <c r="G191" s="122"/>
      <c r="H191" s="122"/>
    </row>
    <row r="192" spans="1:8" ht="15">
      <c r="A192" s="122"/>
      <c r="B192" s="122"/>
      <c r="C192" s="122"/>
      <c r="D192" s="122"/>
      <c r="E192" s="122"/>
      <c r="F192" s="122"/>
      <c r="G192" s="122"/>
      <c r="H192" s="122"/>
    </row>
    <row r="193" spans="1:8" ht="15">
      <c r="A193" s="122"/>
      <c r="B193" s="122"/>
      <c r="C193" s="122"/>
      <c r="D193" s="122"/>
      <c r="E193" s="122"/>
      <c r="F193" s="122"/>
      <c r="G193" s="122"/>
      <c r="H193" s="122"/>
    </row>
    <row r="194" spans="1:8" ht="15">
      <c r="A194" s="122"/>
      <c r="B194" s="122"/>
      <c r="C194" s="122"/>
      <c r="D194" s="122"/>
      <c r="E194" s="122"/>
      <c r="F194" s="122"/>
      <c r="G194" s="122"/>
      <c r="H194" s="122"/>
    </row>
    <row r="195" spans="1:8" ht="15">
      <c r="A195" s="122"/>
      <c r="B195" s="122"/>
      <c r="C195" s="122"/>
      <c r="D195" s="122"/>
      <c r="E195" s="122"/>
      <c r="F195" s="122"/>
      <c r="G195" s="122"/>
      <c r="H195" s="122"/>
    </row>
    <row r="196" spans="1:8" ht="15">
      <c r="A196" s="122"/>
      <c r="B196" s="122"/>
      <c r="C196" s="122"/>
      <c r="D196" s="122"/>
      <c r="E196" s="122"/>
      <c r="F196" s="122"/>
      <c r="G196" s="122"/>
      <c r="H196" s="122"/>
    </row>
    <row r="197" spans="1:8" ht="15">
      <c r="A197" s="122"/>
      <c r="B197" s="122"/>
      <c r="C197" s="122"/>
      <c r="D197" s="122"/>
      <c r="E197" s="122"/>
      <c r="F197" s="122"/>
      <c r="G197" s="122"/>
      <c r="H197" s="122"/>
    </row>
    <row r="198" spans="1:8" ht="15">
      <c r="A198" s="122"/>
      <c r="B198" s="122"/>
      <c r="C198" s="122"/>
      <c r="D198" s="122"/>
      <c r="E198" s="122"/>
      <c r="F198" s="122"/>
      <c r="G198" s="122"/>
      <c r="H198" s="122"/>
    </row>
    <row r="199" spans="1:8" ht="15">
      <c r="A199" s="122"/>
      <c r="B199" s="122"/>
      <c r="C199" s="122"/>
      <c r="D199" s="122"/>
      <c r="E199" s="122"/>
      <c r="F199" s="122"/>
      <c r="G199" s="122"/>
      <c r="H199" s="122"/>
    </row>
    <row r="200" spans="1:8" ht="15">
      <c r="A200" s="122"/>
      <c r="B200" s="122"/>
      <c r="C200" s="122"/>
      <c r="D200" s="122"/>
      <c r="E200" s="122"/>
      <c r="F200" s="122"/>
      <c r="G200" s="122"/>
      <c r="H200" s="122"/>
    </row>
    <row r="201" spans="1:8" ht="15">
      <c r="A201" s="122"/>
      <c r="B201" s="122"/>
      <c r="C201" s="122"/>
      <c r="D201" s="122"/>
      <c r="E201" s="122"/>
      <c r="F201" s="122"/>
      <c r="G201" s="122"/>
      <c r="H201" s="122"/>
    </row>
    <row r="202" spans="1:8" ht="15">
      <c r="A202" s="122"/>
      <c r="B202" s="122"/>
      <c r="C202" s="122"/>
      <c r="D202" s="122"/>
      <c r="E202" s="122"/>
      <c r="F202" s="122"/>
      <c r="G202" s="122"/>
      <c r="H202" s="122"/>
    </row>
    <row r="203" spans="1:8" ht="15">
      <c r="A203" s="122"/>
      <c r="B203" s="122"/>
      <c r="C203" s="122"/>
      <c r="D203" s="122"/>
      <c r="E203" s="122"/>
      <c r="F203" s="122"/>
      <c r="G203" s="122"/>
      <c r="H203" s="122"/>
    </row>
    <row r="204" spans="1:8" ht="15">
      <c r="A204" s="122"/>
      <c r="B204" s="122"/>
      <c r="C204" s="122"/>
      <c r="D204" s="122"/>
      <c r="E204" s="122"/>
      <c r="F204" s="122"/>
      <c r="G204" s="122"/>
      <c r="H204" s="122"/>
    </row>
    <row r="205" spans="1:8" ht="15">
      <c r="A205" s="122"/>
      <c r="B205" s="122"/>
      <c r="C205" s="122"/>
      <c r="D205" s="122"/>
      <c r="E205" s="122"/>
      <c r="F205" s="122"/>
      <c r="G205" s="122"/>
      <c r="H205" s="122"/>
    </row>
    <row r="206" spans="1:8" ht="15">
      <c r="A206" s="122"/>
      <c r="B206" s="122"/>
      <c r="C206" s="122"/>
      <c r="D206" s="122"/>
      <c r="E206" s="122"/>
      <c r="F206" s="122"/>
      <c r="G206" s="122"/>
      <c r="H206" s="122"/>
    </row>
    <row r="207" spans="1:8" ht="15">
      <c r="A207" s="122"/>
      <c r="B207" s="122"/>
      <c r="C207" s="122"/>
      <c r="D207" s="122"/>
      <c r="E207" s="122"/>
      <c r="F207" s="122"/>
      <c r="G207" s="122"/>
      <c r="H207" s="122"/>
    </row>
    <row r="208" spans="1:8" ht="15">
      <c r="A208" s="122"/>
      <c r="B208" s="122"/>
      <c r="C208" s="122"/>
      <c r="D208" s="122"/>
      <c r="E208" s="122"/>
      <c r="F208" s="122"/>
      <c r="G208" s="122"/>
      <c r="H208" s="122"/>
    </row>
    <row r="209" spans="1:8" ht="15">
      <c r="A209" s="122"/>
      <c r="B209" s="122"/>
      <c r="C209" s="122"/>
      <c r="D209" s="122"/>
      <c r="E209" s="122"/>
      <c r="F209" s="122"/>
      <c r="G209" s="122"/>
      <c r="H209" s="122"/>
    </row>
    <row r="210" spans="1:8" ht="15">
      <c r="A210" s="122"/>
      <c r="B210" s="122"/>
      <c r="C210" s="122"/>
      <c r="D210" s="122"/>
      <c r="E210" s="122"/>
      <c r="F210" s="122"/>
      <c r="G210" s="122"/>
      <c r="H210" s="122"/>
    </row>
    <row r="211" spans="1:8" ht="15">
      <c r="A211" s="122"/>
      <c r="B211" s="122"/>
      <c r="C211" s="122"/>
      <c r="D211" s="122"/>
      <c r="E211" s="122"/>
      <c r="F211" s="122"/>
      <c r="G211" s="122"/>
      <c r="H211" s="122"/>
    </row>
    <row r="212" spans="1:8" ht="15">
      <c r="A212" s="122"/>
      <c r="B212" s="122"/>
      <c r="C212" s="122"/>
      <c r="D212" s="122"/>
      <c r="E212" s="122"/>
      <c r="F212" s="122"/>
      <c r="G212" s="122"/>
      <c r="H212" s="122"/>
    </row>
    <row r="213" spans="1:8" ht="15">
      <c r="A213" s="122"/>
      <c r="B213" s="122"/>
      <c r="C213" s="122"/>
      <c r="D213" s="122"/>
      <c r="E213" s="122"/>
      <c r="F213" s="122"/>
      <c r="G213" s="122"/>
      <c r="H213" s="122"/>
    </row>
    <row r="214" spans="1:8" ht="15">
      <c r="A214" s="122"/>
      <c r="B214" s="122"/>
      <c r="C214" s="122"/>
      <c r="D214" s="122"/>
      <c r="E214" s="122"/>
      <c r="F214" s="122"/>
      <c r="G214" s="122"/>
      <c r="H214" s="122"/>
    </row>
    <row r="215" spans="1:8" ht="15">
      <c r="A215" s="122"/>
      <c r="B215" s="122"/>
      <c r="C215" s="122"/>
      <c r="D215" s="122"/>
      <c r="E215" s="122"/>
      <c r="F215" s="122"/>
      <c r="G215" s="122"/>
      <c r="H215" s="122"/>
    </row>
    <row r="216" spans="1:8" ht="15">
      <c r="A216" s="122"/>
      <c r="B216" s="122"/>
      <c r="C216" s="122"/>
      <c r="D216" s="122"/>
      <c r="E216" s="122"/>
      <c r="F216" s="122"/>
      <c r="G216" s="122"/>
      <c r="H216" s="122"/>
    </row>
    <row r="217" spans="1:8" ht="15">
      <c r="A217" s="122"/>
      <c r="B217" s="122"/>
      <c r="C217" s="122"/>
      <c r="D217" s="122"/>
      <c r="E217" s="122"/>
      <c r="F217" s="122"/>
      <c r="G217" s="122"/>
      <c r="H217" s="122"/>
    </row>
    <row r="218" spans="1:8" ht="15">
      <c r="A218" s="122"/>
      <c r="B218" s="122"/>
      <c r="C218" s="122"/>
      <c r="D218" s="122"/>
      <c r="E218" s="122"/>
      <c r="F218" s="122"/>
      <c r="G218" s="122"/>
      <c r="H218" s="122"/>
    </row>
    <row r="219" spans="1:8" ht="15">
      <c r="A219" s="122"/>
      <c r="B219" s="122"/>
      <c r="C219" s="122"/>
      <c r="D219" s="122"/>
      <c r="E219" s="122"/>
      <c r="F219" s="122"/>
      <c r="G219" s="122"/>
      <c r="H219" s="122"/>
    </row>
    <row r="220" spans="1:8" ht="15">
      <c r="A220" s="122"/>
      <c r="B220" s="122"/>
      <c r="C220" s="122"/>
      <c r="D220" s="122"/>
      <c r="E220" s="122"/>
      <c r="F220" s="122"/>
      <c r="G220" s="122"/>
      <c r="H220" s="122"/>
    </row>
    <row r="221" spans="1:8" ht="15">
      <c r="A221" s="122"/>
      <c r="B221" s="122"/>
      <c r="C221" s="122"/>
      <c r="D221" s="122"/>
      <c r="E221" s="122"/>
      <c r="F221" s="122"/>
      <c r="G221" s="122"/>
      <c r="H221" s="122"/>
    </row>
    <row r="222" spans="1:8" ht="15">
      <c r="A222" s="122"/>
      <c r="B222" s="122"/>
      <c r="C222" s="122"/>
      <c r="D222" s="122"/>
      <c r="E222" s="122"/>
      <c r="F222" s="122"/>
      <c r="G222" s="122"/>
      <c r="H222" s="122"/>
    </row>
    <row r="223" spans="1:8" ht="15">
      <c r="A223" s="122"/>
      <c r="B223" s="122"/>
      <c r="C223" s="122"/>
      <c r="D223" s="122"/>
      <c r="E223" s="122"/>
      <c r="F223" s="122"/>
      <c r="G223" s="122"/>
      <c r="H223" s="122"/>
    </row>
    <row r="224" spans="1:8" ht="15">
      <c r="A224" s="122"/>
      <c r="B224" s="122"/>
      <c r="C224" s="122"/>
      <c r="D224" s="122"/>
      <c r="E224" s="122"/>
      <c r="F224" s="122"/>
      <c r="G224" s="122"/>
      <c r="H224" s="122"/>
    </row>
    <row r="225" spans="1:8" ht="15">
      <c r="A225" s="122"/>
      <c r="B225" s="122"/>
      <c r="C225" s="122"/>
      <c r="D225" s="122"/>
      <c r="E225" s="122"/>
      <c r="F225" s="122"/>
      <c r="G225" s="122"/>
      <c r="H225" s="122"/>
    </row>
    <row r="226" spans="1:8" ht="15">
      <c r="A226" s="122"/>
      <c r="B226" s="122"/>
      <c r="C226" s="122"/>
      <c r="D226" s="122"/>
      <c r="E226" s="122"/>
      <c r="F226" s="122"/>
      <c r="G226" s="122"/>
      <c r="H226" s="122"/>
    </row>
    <row r="227" spans="1:8" ht="15">
      <c r="A227" s="122"/>
      <c r="B227" s="122"/>
      <c r="C227" s="122"/>
      <c r="D227" s="122"/>
      <c r="E227" s="122"/>
      <c r="F227" s="122"/>
      <c r="G227" s="122"/>
      <c r="H227" s="122"/>
    </row>
    <row r="228" spans="1:8" ht="15">
      <c r="A228" s="122"/>
      <c r="B228" s="122"/>
      <c r="C228" s="122"/>
      <c r="D228" s="122"/>
      <c r="E228" s="122"/>
      <c r="F228" s="122"/>
      <c r="G228" s="122"/>
      <c r="H228" s="122"/>
    </row>
    <row r="229" spans="1:8" ht="15">
      <c r="A229" s="122"/>
      <c r="B229" s="122"/>
      <c r="C229" s="122"/>
      <c r="D229" s="122"/>
      <c r="E229" s="122"/>
      <c r="F229" s="122"/>
      <c r="G229" s="122"/>
      <c r="H229" s="122"/>
    </row>
    <row r="230" spans="1:8" ht="15">
      <c r="A230" s="122"/>
      <c r="B230" s="122"/>
      <c r="C230" s="122"/>
      <c r="D230" s="122"/>
      <c r="E230" s="122"/>
      <c r="F230" s="122"/>
      <c r="G230" s="122"/>
      <c r="H230" s="122"/>
    </row>
    <row r="231" spans="1:8" ht="15">
      <c r="A231" s="122"/>
      <c r="B231" s="122"/>
      <c r="C231" s="122"/>
      <c r="D231" s="122"/>
      <c r="E231" s="122"/>
      <c r="F231" s="122"/>
      <c r="G231" s="122"/>
      <c r="H231" s="122"/>
    </row>
    <row r="232" spans="1:8" ht="15">
      <c r="A232" s="122"/>
      <c r="B232" s="122"/>
      <c r="C232" s="122"/>
      <c r="D232" s="122"/>
      <c r="E232" s="122"/>
      <c r="F232" s="122"/>
      <c r="G232" s="122"/>
      <c r="H232" s="122"/>
    </row>
    <row r="233" spans="1:8" ht="15">
      <c r="A233" s="122"/>
      <c r="B233" s="122"/>
      <c r="C233" s="122"/>
      <c r="D233" s="122"/>
      <c r="E233" s="122"/>
      <c r="F233" s="122"/>
      <c r="G233" s="122"/>
      <c r="H233" s="122"/>
    </row>
    <row r="234" spans="1:8" ht="15">
      <c r="A234" s="122"/>
      <c r="B234" s="122"/>
      <c r="C234" s="122"/>
      <c r="D234" s="122"/>
      <c r="E234" s="122"/>
      <c r="F234" s="122"/>
      <c r="G234" s="122"/>
      <c r="H234" s="122"/>
    </row>
    <row r="235" spans="1:8" ht="15">
      <c r="A235" s="122"/>
      <c r="B235" s="122"/>
      <c r="C235" s="122"/>
      <c r="D235" s="122"/>
      <c r="E235" s="122"/>
      <c r="F235" s="122"/>
      <c r="G235" s="122"/>
      <c r="H235" s="122"/>
    </row>
    <row r="236" spans="1:8" ht="15">
      <c r="A236" s="122"/>
      <c r="B236" s="122"/>
      <c r="C236" s="122"/>
      <c r="D236" s="122"/>
      <c r="E236" s="122"/>
      <c r="F236" s="122"/>
      <c r="G236" s="122"/>
      <c r="H236" s="122"/>
    </row>
    <row r="237" spans="1:8" ht="15">
      <c r="A237" s="122"/>
      <c r="B237" s="122"/>
      <c r="C237" s="122"/>
      <c r="D237" s="122"/>
      <c r="E237" s="122"/>
      <c r="F237" s="122"/>
      <c r="G237" s="122"/>
      <c r="H237" s="122"/>
    </row>
    <row r="238" spans="1:8" ht="15">
      <c r="A238" s="122"/>
      <c r="B238" s="122"/>
      <c r="C238" s="122"/>
      <c r="D238" s="122"/>
      <c r="E238" s="122"/>
      <c r="F238" s="122"/>
      <c r="G238" s="122"/>
      <c r="H238" s="122"/>
    </row>
    <row r="239" spans="1:8" ht="15">
      <c r="A239" s="122"/>
      <c r="B239" s="122"/>
      <c r="C239" s="122"/>
      <c r="D239" s="122"/>
      <c r="E239" s="122"/>
      <c r="F239" s="122"/>
      <c r="G239" s="122"/>
      <c r="H239" s="122"/>
    </row>
    <row r="240" spans="1:8" ht="15">
      <c r="A240" s="122"/>
      <c r="B240" s="122"/>
      <c r="C240" s="122"/>
      <c r="D240" s="122"/>
      <c r="E240" s="122"/>
      <c r="F240" s="122"/>
      <c r="G240" s="122"/>
      <c r="H240" s="122"/>
    </row>
    <row r="241" spans="1:8" ht="15">
      <c r="A241" s="122"/>
      <c r="B241" s="122"/>
      <c r="C241" s="122"/>
      <c r="D241" s="122"/>
      <c r="E241" s="122"/>
      <c r="F241" s="122"/>
      <c r="G241" s="122"/>
      <c r="H241" s="122"/>
    </row>
    <row r="242" spans="1:8" ht="15">
      <c r="A242" s="122"/>
      <c r="B242" s="122"/>
      <c r="C242" s="122"/>
      <c r="D242" s="122"/>
      <c r="E242" s="122"/>
      <c r="F242" s="122"/>
      <c r="G242" s="122"/>
      <c r="H242" s="122"/>
    </row>
    <row r="243" spans="1:8" ht="15">
      <c r="A243" s="122"/>
      <c r="B243" s="122"/>
      <c r="C243" s="122"/>
      <c r="D243" s="122"/>
      <c r="E243" s="122"/>
      <c r="F243" s="122"/>
      <c r="G243" s="122"/>
      <c r="H243" s="122"/>
    </row>
    <row r="244" spans="1:8" ht="15">
      <c r="A244" s="122"/>
      <c r="B244" s="122"/>
      <c r="C244" s="122"/>
      <c r="D244" s="122"/>
      <c r="E244" s="122"/>
      <c r="F244" s="122"/>
      <c r="G244" s="122"/>
      <c r="H244" s="122"/>
    </row>
    <row r="245" spans="1:8" ht="15">
      <c r="A245" s="122"/>
      <c r="B245" s="122"/>
      <c r="C245" s="122"/>
      <c r="D245" s="122"/>
      <c r="E245" s="122"/>
      <c r="F245" s="122"/>
      <c r="G245" s="122"/>
      <c r="H245" s="122"/>
    </row>
    <row r="246" spans="1:8" ht="15">
      <c r="A246" s="122"/>
      <c r="B246" s="122"/>
      <c r="C246" s="122"/>
      <c r="D246" s="122"/>
      <c r="E246" s="122"/>
      <c r="F246" s="122"/>
      <c r="G246" s="122"/>
      <c r="H246" s="122"/>
    </row>
    <row r="247" spans="1:8" ht="15">
      <c r="A247" s="122"/>
      <c r="B247" s="122"/>
      <c r="C247" s="122"/>
      <c r="D247" s="122"/>
      <c r="E247" s="122"/>
      <c r="F247" s="122"/>
      <c r="G247" s="122"/>
      <c r="H247" s="122"/>
    </row>
    <row r="248" spans="1:8" ht="15">
      <c r="A248" s="122"/>
      <c r="B248" s="122"/>
      <c r="C248" s="122"/>
      <c r="D248" s="122"/>
      <c r="E248" s="122"/>
      <c r="F248" s="122"/>
      <c r="G248" s="122"/>
      <c r="H248" s="122"/>
    </row>
    <row r="249" spans="1:8" ht="15">
      <c r="A249" s="122"/>
      <c r="B249" s="122"/>
      <c r="C249" s="122"/>
      <c r="D249" s="122"/>
      <c r="E249" s="122"/>
      <c r="F249" s="122"/>
      <c r="G249" s="122"/>
      <c r="H249" s="122"/>
    </row>
    <row r="250" spans="1:8" ht="15">
      <c r="A250" s="122"/>
      <c r="B250" s="122"/>
      <c r="C250" s="122"/>
      <c r="D250" s="122"/>
      <c r="E250" s="122"/>
      <c r="F250" s="122"/>
      <c r="G250" s="122"/>
      <c r="H250" s="122"/>
    </row>
    <row r="251" spans="1:8" ht="15">
      <c r="A251" s="122"/>
      <c r="B251" s="122"/>
      <c r="C251" s="122"/>
      <c r="D251" s="122"/>
      <c r="E251" s="122"/>
      <c r="F251" s="122"/>
      <c r="G251" s="122"/>
      <c r="H251" s="122"/>
    </row>
    <row r="252" spans="1:8" ht="15">
      <c r="A252" s="122"/>
      <c r="B252" s="122"/>
      <c r="C252" s="122"/>
      <c r="D252" s="122"/>
      <c r="E252" s="122"/>
      <c r="F252" s="122"/>
      <c r="G252" s="122"/>
      <c r="H252" s="122"/>
    </row>
    <row r="253" spans="1:8" ht="15">
      <c r="A253" s="122"/>
      <c r="B253" s="122"/>
      <c r="C253" s="122"/>
      <c r="D253" s="122"/>
      <c r="E253" s="122"/>
      <c r="F253" s="122"/>
      <c r="G253" s="122"/>
      <c r="H253" s="122"/>
    </row>
    <row r="254" spans="1:8" ht="15">
      <c r="A254" s="122"/>
      <c r="B254" s="122"/>
      <c r="C254" s="122"/>
      <c r="D254" s="122"/>
      <c r="E254" s="122"/>
      <c r="F254" s="122"/>
      <c r="G254" s="122"/>
      <c r="H254" s="122"/>
    </row>
    <row r="255" spans="1:8" ht="15">
      <c r="A255" s="122"/>
      <c r="B255" s="122"/>
      <c r="C255" s="122"/>
      <c r="D255" s="122"/>
      <c r="E255" s="122"/>
      <c r="F255" s="122"/>
      <c r="G255" s="122"/>
      <c r="H255" s="122"/>
    </row>
    <row r="256" spans="1:8" ht="15">
      <c r="A256" s="122"/>
      <c r="B256" s="122"/>
      <c r="C256" s="122"/>
      <c r="D256" s="122"/>
      <c r="E256" s="122"/>
      <c r="F256" s="122"/>
      <c r="G256" s="122"/>
      <c r="H256" s="122"/>
    </row>
    <row r="257" spans="1:8" ht="15">
      <c r="A257" s="122"/>
      <c r="B257" s="122"/>
      <c r="C257" s="122"/>
      <c r="D257" s="122"/>
      <c r="E257" s="122"/>
      <c r="F257" s="122"/>
      <c r="G257" s="122"/>
      <c r="H257" s="122"/>
    </row>
    <row r="258" spans="1:8" ht="15">
      <c r="A258" s="122"/>
      <c r="B258" s="122"/>
      <c r="C258" s="122"/>
      <c r="D258" s="122"/>
      <c r="E258" s="122"/>
      <c r="F258" s="122"/>
      <c r="G258" s="122"/>
      <c r="H258" s="122"/>
    </row>
    <row r="259" spans="1:8" ht="15">
      <c r="A259" s="122"/>
      <c r="B259" s="122"/>
      <c r="C259" s="122"/>
      <c r="D259" s="122"/>
      <c r="E259" s="122"/>
      <c r="F259" s="122"/>
      <c r="G259" s="122"/>
      <c r="H259" s="122"/>
    </row>
    <row r="260" spans="1:8" ht="15">
      <c r="A260" s="122"/>
      <c r="B260" s="122"/>
      <c r="C260" s="122"/>
      <c r="D260" s="122"/>
      <c r="E260" s="122"/>
      <c r="F260" s="122"/>
      <c r="G260" s="122"/>
      <c r="H260" s="122"/>
    </row>
    <row r="261" spans="1:8" ht="15">
      <c r="A261" s="122"/>
      <c r="B261" s="122"/>
      <c r="C261" s="122"/>
      <c r="D261" s="122"/>
      <c r="E261" s="122"/>
      <c r="F261" s="122"/>
      <c r="G261" s="122"/>
      <c r="H261" s="122"/>
    </row>
    <row r="262" spans="1:8" ht="15">
      <c r="A262" s="122"/>
      <c r="B262" s="122"/>
      <c r="C262" s="122"/>
      <c r="D262" s="122"/>
      <c r="E262" s="122"/>
      <c r="F262" s="122"/>
      <c r="G262" s="122"/>
      <c r="H262" s="122"/>
    </row>
    <row r="263" spans="1:8" ht="15">
      <c r="A263" s="122"/>
      <c r="B263" s="122"/>
      <c r="C263" s="122"/>
      <c r="D263" s="122"/>
      <c r="E263" s="122"/>
      <c r="F263" s="122"/>
      <c r="G263" s="122"/>
      <c r="H263" s="122"/>
    </row>
    <row r="264" spans="1:8" ht="15">
      <c r="A264" s="122"/>
      <c r="B264" s="122"/>
      <c r="C264" s="122"/>
      <c r="D264" s="122"/>
      <c r="E264" s="122"/>
      <c r="F264" s="122"/>
      <c r="G264" s="122"/>
      <c r="H264" s="122"/>
    </row>
    <row r="265" spans="1:8" ht="15">
      <c r="A265" s="122"/>
      <c r="B265" s="122"/>
      <c r="C265" s="122"/>
      <c r="D265" s="122"/>
      <c r="E265" s="122"/>
      <c r="F265" s="122"/>
      <c r="G265" s="122"/>
      <c r="H265" s="122"/>
    </row>
    <row r="266" spans="1:8" ht="15">
      <c r="A266" s="122"/>
      <c r="B266" s="122"/>
      <c r="C266" s="122"/>
      <c r="D266" s="122"/>
      <c r="E266" s="122"/>
      <c r="F266" s="122"/>
      <c r="G266" s="122"/>
      <c r="H266" s="122"/>
    </row>
    <row r="267" spans="1:8" ht="15">
      <c r="A267" s="122"/>
      <c r="B267" s="122"/>
      <c r="C267" s="122"/>
      <c r="D267" s="122"/>
      <c r="E267" s="122"/>
      <c r="F267" s="122"/>
      <c r="G267" s="122"/>
      <c r="H267" s="122"/>
    </row>
    <row r="268" spans="1:8" ht="15">
      <c r="A268" s="122"/>
      <c r="B268" s="122"/>
      <c r="C268" s="122"/>
      <c r="D268" s="122"/>
      <c r="E268" s="122"/>
      <c r="F268" s="122"/>
      <c r="G268" s="122"/>
      <c r="H268" s="122"/>
    </row>
    <row r="269" spans="1:8" ht="15">
      <c r="A269" s="122"/>
      <c r="B269" s="122"/>
      <c r="C269" s="122"/>
      <c r="D269" s="122"/>
      <c r="E269" s="122"/>
      <c r="F269" s="122"/>
      <c r="G269" s="122"/>
      <c r="H269" s="122"/>
    </row>
    <row r="270" spans="1:8" ht="15">
      <c r="A270" s="122"/>
      <c r="B270" s="122"/>
      <c r="C270" s="122"/>
      <c r="D270" s="122"/>
      <c r="E270" s="122"/>
      <c r="F270" s="122"/>
      <c r="G270" s="122"/>
      <c r="H270" s="122"/>
    </row>
    <row r="271" spans="1:8" ht="15">
      <c r="A271" s="122"/>
      <c r="B271" s="122"/>
      <c r="C271" s="122"/>
      <c r="D271" s="122"/>
      <c r="E271" s="122"/>
      <c r="F271" s="122"/>
      <c r="G271" s="122"/>
      <c r="H271" s="122"/>
    </row>
    <row r="272" spans="1:8" ht="15">
      <c r="A272" s="122"/>
      <c r="B272" s="122"/>
      <c r="C272" s="122"/>
      <c r="D272" s="122"/>
      <c r="E272" s="122"/>
      <c r="F272" s="122"/>
      <c r="G272" s="122"/>
      <c r="H272" s="122"/>
    </row>
    <row r="273" spans="1:8" ht="15">
      <c r="A273" s="122"/>
      <c r="B273" s="122"/>
      <c r="C273" s="122"/>
      <c r="D273" s="122"/>
      <c r="E273" s="122"/>
      <c r="F273" s="122"/>
      <c r="G273" s="122"/>
      <c r="H273" s="122"/>
    </row>
    <row r="274" spans="1:8" ht="15">
      <c r="A274" s="122"/>
      <c r="B274" s="122"/>
      <c r="C274" s="122"/>
      <c r="D274" s="122"/>
      <c r="E274" s="122"/>
      <c r="F274" s="122"/>
      <c r="G274" s="122"/>
      <c r="H274" s="122"/>
    </row>
    <row r="275" spans="1:8" ht="15">
      <c r="A275" s="122"/>
      <c r="B275" s="122"/>
      <c r="C275" s="122"/>
      <c r="D275" s="122"/>
      <c r="E275" s="122"/>
      <c r="F275" s="122"/>
      <c r="G275" s="122"/>
      <c r="H275" s="122"/>
    </row>
    <row r="276" spans="1:8" ht="15">
      <c r="A276" s="122"/>
      <c r="B276" s="122"/>
      <c r="C276" s="122"/>
      <c r="D276" s="122"/>
      <c r="E276" s="122"/>
      <c r="F276" s="122"/>
      <c r="G276" s="122"/>
      <c r="H276" s="122"/>
    </row>
    <row r="277" spans="1:8" ht="15">
      <c r="A277" s="122"/>
      <c r="B277" s="122"/>
      <c r="C277" s="122"/>
      <c r="D277" s="122"/>
      <c r="E277" s="122"/>
      <c r="F277" s="122"/>
      <c r="G277" s="122"/>
      <c r="H277" s="122"/>
    </row>
    <row r="278" spans="1:8" ht="15">
      <c r="A278" s="122"/>
      <c r="B278" s="122"/>
      <c r="C278" s="122"/>
      <c r="D278" s="122"/>
      <c r="E278" s="122"/>
      <c r="F278" s="122"/>
      <c r="G278" s="122"/>
      <c r="H278" s="122"/>
    </row>
    <row r="279" spans="1:8" ht="15">
      <c r="A279" s="122"/>
      <c r="B279" s="122"/>
      <c r="C279" s="122"/>
      <c r="D279" s="122"/>
      <c r="E279" s="122"/>
      <c r="F279" s="122"/>
      <c r="G279" s="122"/>
      <c r="H279" s="122"/>
    </row>
    <row r="280" spans="1:8" ht="15">
      <c r="A280" s="122"/>
      <c r="B280" s="122"/>
      <c r="C280" s="122"/>
      <c r="D280" s="122"/>
      <c r="E280" s="122"/>
      <c r="F280" s="122"/>
      <c r="G280" s="122"/>
      <c r="H280" s="122"/>
    </row>
    <row r="281" spans="1:8" ht="15">
      <c r="A281" s="122"/>
      <c r="B281" s="122"/>
      <c r="C281" s="122"/>
      <c r="D281" s="122"/>
      <c r="E281" s="122"/>
      <c r="F281" s="122"/>
      <c r="G281" s="122"/>
      <c r="H281" s="122"/>
    </row>
    <row r="282" spans="1:8" ht="15">
      <c r="A282" s="122"/>
      <c r="B282" s="122"/>
      <c r="C282" s="122"/>
      <c r="D282" s="122"/>
      <c r="E282" s="122"/>
      <c r="F282" s="122"/>
      <c r="G282" s="122"/>
      <c r="H282" s="122"/>
    </row>
    <row r="283" spans="1:8" ht="15">
      <c r="A283" s="122"/>
      <c r="B283" s="122"/>
      <c r="C283" s="122"/>
      <c r="D283" s="122"/>
      <c r="E283" s="122"/>
      <c r="F283" s="122"/>
      <c r="G283" s="122"/>
      <c r="H283" s="122"/>
    </row>
    <row r="284" spans="1:8" ht="15">
      <c r="A284" s="122"/>
      <c r="B284" s="122"/>
      <c r="C284" s="122"/>
      <c r="D284" s="122"/>
      <c r="E284" s="122"/>
      <c r="F284" s="122"/>
      <c r="G284" s="122"/>
      <c r="H284" s="122"/>
    </row>
    <row r="285" spans="1:8" ht="15">
      <c r="A285" s="122"/>
      <c r="B285" s="122"/>
      <c r="C285" s="122"/>
      <c r="D285" s="122"/>
      <c r="E285" s="122"/>
      <c r="F285" s="122"/>
      <c r="G285" s="122"/>
      <c r="H285" s="122"/>
    </row>
    <row r="286" spans="1:8" ht="15">
      <c r="A286" s="122"/>
      <c r="B286" s="122"/>
      <c r="C286" s="122"/>
      <c r="D286" s="122"/>
      <c r="E286" s="122"/>
      <c r="F286" s="122"/>
      <c r="G286" s="122"/>
      <c r="H286" s="122"/>
    </row>
    <row r="287" spans="1:8" ht="15">
      <c r="A287" s="122"/>
      <c r="B287" s="122"/>
      <c r="C287" s="122"/>
      <c r="D287" s="122"/>
      <c r="E287" s="122"/>
      <c r="F287" s="122"/>
      <c r="G287" s="122"/>
      <c r="H287" s="122"/>
    </row>
    <row r="288" spans="1:8" ht="15">
      <c r="A288" s="122"/>
      <c r="B288" s="122"/>
      <c r="C288" s="122"/>
      <c r="D288" s="122"/>
      <c r="E288" s="122"/>
      <c r="F288" s="122"/>
      <c r="G288" s="122"/>
      <c r="H288" s="122"/>
    </row>
    <row r="289" spans="1:8" ht="15">
      <c r="A289" s="122"/>
      <c r="B289" s="122"/>
      <c r="C289" s="122"/>
      <c r="D289" s="122"/>
      <c r="E289" s="122"/>
      <c r="F289" s="122"/>
      <c r="G289" s="122"/>
      <c r="H289" s="122"/>
    </row>
    <row r="290" spans="1:8" ht="15">
      <c r="A290" s="122"/>
      <c r="B290" s="122"/>
      <c r="C290" s="122"/>
      <c r="D290" s="122"/>
      <c r="E290" s="122"/>
      <c r="F290" s="122"/>
      <c r="G290" s="122"/>
      <c r="H290" s="122"/>
    </row>
    <row r="291" spans="1:8" ht="15">
      <c r="A291" s="122"/>
      <c r="B291" s="122"/>
      <c r="C291" s="122"/>
      <c r="D291" s="122"/>
      <c r="E291" s="122"/>
      <c r="F291" s="122"/>
      <c r="G291" s="122"/>
      <c r="H291" s="122"/>
    </row>
    <row r="292" spans="1:8" ht="15">
      <c r="A292" s="122"/>
      <c r="B292" s="122"/>
      <c r="C292" s="122"/>
      <c r="D292" s="122"/>
      <c r="E292" s="122"/>
      <c r="F292" s="122"/>
      <c r="G292" s="122"/>
      <c r="H292" s="122"/>
    </row>
    <row r="293" spans="1:8" ht="15">
      <c r="A293" s="122"/>
      <c r="B293" s="122"/>
      <c r="C293" s="122"/>
      <c r="D293" s="122"/>
      <c r="E293" s="122"/>
      <c r="F293" s="122"/>
      <c r="G293" s="122"/>
      <c r="H293" s="122"/>
    </row>
    <row r="294" spans="1:8" ht="15">
      <c r="A294" s="122"/>
      <c r="B294" s="122"/>
      <c r="C294" s="122"/>
      <c r="D294" s="122"/>
      <c r="E294" s="122"/>
      <c r="F294" s="122"/>
      <c r="G294" s="122"/>
      <c r="H294" s="122"/>
    </row>
    <row r="295" spans="1:8" ht="15">
      <c r="A295" s="122"/>
      <c r="B295" s="122"/>
      <c r="C295" s="122"/>
      <c r="D295" s="122"/>
      <c r="E295" s="122"/>
      <c r="F295" s="122"/>
      <c r="G295" s="122"/>
      <c r="H295" s="122"/>
    </row>
    <row r="296" spans="1:8" ht="15">
      <c r="A296" s="122"/>
      <c r="B296" s="122"/>
      <c r="C296" s="122"/>
      <c r="D296" s="122"/>
      <c r="E296" s="122"/>
      <c r="F296" s="122"/>
      <c r="G296" s="122"/>
      <c r="H296" s="122"/>
    </row>
    <row r="297" spans="1:8" ht="15">
      <c r="A297" s="122"/>
      <c r="B297" s="122"/>
      <c r="C297" s="122"/>
      <c r="D297" s="122"/>
      <c r="E297" s="122"/>
      <c r="F297" s="122"/>
      <c r="G297" s="122"/>
      <c r="H297" s="122"/>
    </row>
    <row r="298" spans="1:8" ht="15">
      <c r="A298" s="122"/>
      <c r="B298" s="122"/>
      <c r="C298" s="122"/>
      <c r="D298" s="122"/>
      <c r="E298" s="122"/>
      <c r="F298" s="122"/>
      <c r="G298" s="122"/>
      <c r="H298" s="122"/>
    </row>
    <row r="299" spans="1:8" ht="15">
      <c r="A299" s="122"/>
      <c r="B299" s="122"/>
      <c r="C299" s="122"/>
      <c r="D299" s="122"/>
      <c r="E299" s="122"/>
      <c r="F299" s="122"/>
      <c r="G299" s="122"/>
      <c r="H299" s="122"/>
    </row>
    <row r="300" spans="1:8" ht="15">
      <c r="A300" s="122"/>
      <c r="B300" s="122"/>
      <c r="C300" s="122"/>
      <c r="D300" s="122"/>
      <c r="E300" s="122"/>
      <c r="F300" s="122"/>
      <c r="G300" s="122"/>
      <c r="H300" s="122"/>
    </row>
    <row r="301" spans="1:8" ht="15">
      <c r="A301" s="122"/>
      <c r="B301" s="122"/>
      <c r="C301" s="122"/>
      <c r="D301" s="122"/>
      <c r="E301" s="122"/>
      <c r="F301" s="122"/>
      <c r="G301" s="122"/>
      <c r="H301" s="122"/>
    </row>
    <row r="302" spans="1:8" ht="15">
      <c r="A302" s="122"/>
      <c r="B302" s="122"/>
      <c r="C302" s="122"/>
      <c r="D302" s="122"/>
      <c r="E302" s="122"/>
      <c r="F302" s="122"/>
      <c r="G302" s="122"/>
      <c r="H302" s="122"/>
    </row>
    <row r="303" spans="1:8" ht="15">
      <c r="A303" s="122"/>
      <c r="B303" s="122"/>
      <c r="C303" s="122"/>
      <c r="D303" s="122"/>
      <c r="E303" s="122"/>
      <c r="F303" s="122"/>
      <c r="G303" s="122"/>
      <c r="H303" s="122"/>
    </row>
    <row r="304" spans="1:8" ht="15">
      <c r="A304" s="122"/>
      <c r="B304" s="122"/>
      <c r="C304" s="122"/>
      <c r="D304" s="122"/>
      <c r="E304" s="122"/>
      <c r="F304" s="122"/>
      <c r="G304" s="122"/>
      <c r="H304" s="122"/>
    </row>
    <row r="305" spans="1:8" ht="15">
      <c r="A305" s="122"/>
      <c r="B305" s="122"/>
      <c r="C305" s="122"/>
      <c r="D305" s="122"/>
      <c r="E305" s="122"/>
      <c r="F305" s="122"/>
      <c r="G305" s="122"/>
      <c r="H305" s="122"/>
    </row>
    <row r="306" spans="1:8" ht="15">
      <c r="A306" s="122"/>
      <c r="B306" s="122"/>
      <c r="C306" s="122"/>
      <c r="D306" s="122"/>
      <c r="E306" s="122"/>
      <c r="F306" s="122"/>
      <c r="G306" s="122"/>
      <c r="H306" s="122"/>
    </row>
    <row r="307" spans="1:8" ht="15">
      <c r="A307" s="122"/>
      <c r="B307" s="122"/>
      <c r="C307" s="122"/>
      <c r="D307" s="122"/>
      <c r="E307" s="122"/>
      <c r="F307" s="122"/>
      <c r="G307" s="122"/>
      <c r="H307" s="122"/>
    </row>
    <row r="308" spans="1:8" ht="15">
      <c r="A308" s="122"/>
      <c r="B308" s="122"/>
      <c r="C308" s="122"/>
      <c r="D308" s="122"/>
      <c r="E308" s="122"/>
      <c r="F308" s="122"/>
      <c r="G308" s="122"/>
      <c r="H308" s="122"/>
    </row>
    <row r="309" spans="1:8" ht="15">
      <c r="A309" s="122"/>
      <c r="B309" s="122"/>
      <c r="C309" s="122"/>
      <c r="D309" s="122"/>
      <c r="E309" s="122"/>
      <c r="F309" s="122"/>
      <c r="G309" s="122"/>
      <c r="H309" s="122"/>
    </row>
    <row r="310" spans="1:8" ht="15">
      <c r="A310" s="122"/>
      <c r="B310" s="122"/>
      <c r="C310" s="122"/>
      <c r="D310" s="122"/>
      <c r="E310" s="122"/>
      <c r="F310" s="122"/>
      <c r="G310" s="122"/>
      <c r="H310" s="122"/>
    </row>
    <row r="311" spans="1:8" ht="15">
      <c r="A311" s="122"/>
      <c r="B311" s="122"/>
      <c r="C311" s="122"/>
      <c r="D311" s="122"/>
      <c r="E311" s="122"/>
      <c r="F311" s="122"/>
      <c r="G311" s="122"/>
      <c r="H311" s="122"/>
    </row>
    <row r="312" spans="1:8" ht="15">
      <c r="A312" s="122"/>
      <c r="B312" s="122"/>
      <c r="C312" s="122"/>
      <c r="D312" s="122"/>
      <c r="E312" s="122"/>
      <c r="F312" s="122"/>
      <c r="G312" s="122"/>
      <c r="H312" s="122"/>
    </row>
    <row r="313" spans="1:8" ht="15">
      <c r="A313" s="122"/>
      <c r="B313" s="122"/>
      <c r="C313" s="122"/>
      <c r="D313" s="122"/>
      <c r="E313" s="122"/>
      <c r="F313" s="122"/>
      <c r="G313" s="122"/>
      <c r="H313" s="122"/>
    </row>
    <row r="314" spans="1:8" ht="15">
      <c r="A314" s="122"/>
      <c r="B314" s="122"/>
      <c r="C314" s="122"/>
      <c r="D314" s="122"/>
      <c r="E314" s="122"/>
      <c r="F314" s="122"/>
      <c r="G314" s="122"/>
      <c r="H314" s="122"/>
    </row>
    <row r="315" spans="1:8" ht="15">
      <c r="A315" s="122"/>
      <c r="B315" s="122"/>
      <c r="C315" s="122"/>
      <c r="D315" s="122"/>
      <c r="E315" s="122"/>
      <c r="F315" s="122"/>
      <c r="G315" s="122"/>
      <c r="H315" s="122"/>
    </row>
    <row r="316" spans="1:8" ht="15">
      <c r="A316" s="122"/>
      <c r="B316" s="122"/>
      <c r="C316" s="122"/>
      <c r="D316" s="122"/>
      <c r="E316" s="122"/>
      <c r="F316" s="122"/>
      <c r="G316" s="122"/>
      <c r="H316" s="122"/>
    </row>
    <row r="317" spans="1:8" ht="15.75">
      <c r="A317" s="7"/>
      <c r="B317" s="7"/>
      <c r="C317" s="7"/>
      <c r="D317" s="7"/>
      <c r="E317" s="7"/>
      <c r="F317" s="7"/>
      <c r="G317" s="7"/>
      <c r="H317" s="7"/>
    </row>
    <row r="318" spans="1:8" ht="15.75">
      <c r="A318" s="7"/>
      <c r="B318" s="7"/>
      <c r="C318" s="7"/>
      <c r="D318" s="7"/>
      <c r="E318" s="7"/>
      <c r="F318" s="7"/>
      <c r="G318" s="7"/>
      <c r="H318" s="7"/>
    </row>
    <row r="319" spans="1:8" ht="15.75">
      <c r="A319" s="7"/>
      <c r="B319" s="7"/>
      <c r="C319" s="7"/>
      <c r="D319" s="7"/>
      <c r="E319" s="7"/>
      <c r="F319" s="7"/>
      <c r="G319" s="7"/>
      <c r="H319" s="7"/>
    </row>
    <row r="320" spans="1:8" ht="15.75">
      <c r="A320" s="7"/>
      <c r="B320" s="7"/>
      <c r="C320" s="7"/>
      <c r="D320" s="7"/>
      <c r="E320" s="7"/>
      <c r="F320" s="7"/>
      <c r="G320" s="7"/>
      <c r="H320" s="7"/>
    </row>
    <row r="321" spans="1:8" ht="15.75">
      <c r="A321" s="7"/>
      <c r="B321" s="7"/>
      <c r="C321" s="7"/>
      <c r="D321" s="7"/>
      <c r="E321" s="7"/>
      <c r="F321" s="7"/>
      <c r="G321" s="7"/>
      <c r="H321" s="7"/>
    </row>
    <row r="322" spans="1:8" ht="15.75">
      <c r="A322" s="7"/>
      <c r="B322" s="7"/>
      <c r="C322" s="7"/>
      <c r="D322" s="7"/>
      <c r="E322" s="7"/>
      <c r="F322" s="7"/>
      <c r="G322" s="7"/>
      <c r="H322" s="7"/>
    </row>
    <row r="323" spans="1:8" ht="15.75">
      <c r="A323" s="7"/>
      <c r="B323" s="7"/>
      <c r="C323" s="7"/>
      <c r="D323" s="7"/>
      <c r="E323" s="7"/>
      <c r="F323" s="7"/>
      <c r="G323" s="7"/>
      <c r="H323" s="7"/>
    </row>
    <row r="324" spans="1:8" ht="15.75">
      <c r="A324" s="7"/>
      <c r="B324" s="7"/>
      <c r="C324" s="7"/>
      <c r="D324" s="7"/>
      <c r="E324" s="7"/>
      <c r="F324" s="7"/>
      <c r="G324" s="7"/>
      <c r="H324" s="7"/>
    </row>
    <row r="325" spans="1:8" ht="15.75">
      <c r="A325" s="7"/>
      <c r="B325" s="7"/>
      <c r="C325" s="7"/>
      <c r="D325" s="7"/>
      <c r="E325" s="7"/>
      <c r="F325" s="7"/>
      <c r="G325" s="7"/>
      <c r="H325" s="7"/>
    </row>
    <row r="326" spans="1:8" ht="15.75">
      <c r="A326" s="7"/>
      <c r="B326" s="7"/>
      <c r="C326" s="7"/>
      <c r="D326" s="7"/>
      <c r="E326" s="7"/>
      <c r="F326" s="7"/>
      <c r="G326" s="7"/>
      <c r="H326" s="7"/>
    </row>
    <row r="327" spans="1:8" ht="15.75">
      <c r="A327" s="7"/>
      <c r="B327" s="7"/>
      <c r="C327" s="7"/>
      <c r="D327" s="7"/>
      <c r="E327" s="7"/>
      <c r="F327" s="7"/>
      <c r="G327" s="7"/>
      <c r="H327" s="7"/>
    </row>
    <row r="328" spans="1:8" ht="15.75">
      <c r="A328" s="7"/>
      <c r="B328" s="7"/>
      <c r="C328" s="7"/>
      <c r="D328" s="7"/>
      <c r="E328" s="7"/>
      <c r="F328" s="7"/>
      <c r="G328" s="7"/>
      <c r="H328" s="7"/>
    </row>
    <row r="329" spans="1:8" ht="15.75">
      <c r="A329" s="7"/>
      <c r="B329" s="7"/>
      <c r="C329" s="7"/>
      <c r="D329" s="7"/>
      <c r="E329" s="7"/>
      <c r="F329" s="7"/>
      <c r="G329" s="7"/>
      <c r="H329" s="7"/>
    </row>
    <row r="330" spans="1:8" ht="15.75">
      <c r="A330" s="7"/>
      <c r="B330" s="7"/>
      <c r="C330" s="7"/>
      <c r="D330" s="7"/>
      <c r="E330" s="7"/>
      <c r="F330" s="7"/>
      <c r="G330" s="7"/>
      <c r="H330" s="7"/>
    </row>
    <row r="331" spans="1:8" ht="15.75">
      <c r="A331" s="7"/>
      <c r="B331" s="7"/>
      <c r="C331" s="7"/>
      <c r="D331" s="7"/>
      <c r="E331" s="7"/>
      <c r="F331" s="7"/>
      <c r="G331" s="7"/>
      <c r="H331" s="7"/>
    </row>
    <row r="332" spans="1:8" ht="15.75">
      <c r="A332" s="7"/>
      <c r="B332" s="7"/>
      <c r="C332" s="7"/>
      <c r="D332" s="7"/>
      <c r="E332" s="7"/>
      <c r="F332" s="7"/>
      <c r="G332" s="7"/>
      <c r="H332" s="7"/>
    </row>
    <row r="333" spans="1:8" ht="15.75">
      <c r="A333" s="7"/>
      <c r="B333" s="7"/>
      <c r="C333" s="7"/>
      <c r="D333" s="7"/>
      <c r="E333" s="7"/>
      <c r="F333" s="7"/>
      <c r="G333" s="7"/>
      <c r="H333" s="7"/>
    </row>
    <row r="334" spans="1:8" ht="15.75">
      <c r="A334" s="7"/>
      <c r="B334" s="7"/>
      <c r="C334" s="7"/>
      <c r="D334" s="7"/>
      <c r="E334" s="7"/>
      <c r="F334" s="7"/>
      <c r="G334" s="7"/>
      <c r="H334" s="7"/>
    </row>
    <row r="335" spans="1:8" ht="15.75">
      <c r="A335" s="7"/>
      <c r="B335" s="7"/>
      <c r="C335" s="7"/>
      <c r="D335" s="7"/>
      <c r="E335" s="7"/>
      <c r="F335" s="7"/>
      <c r="G335" s="7"/>
      <c r="H335" s="7"/>
    </row>
    <row r="336" spans="1:8" ht="15.75">
      <c r="A336" s="7"/>
      <c r="B336" s="7"/>
      <c r="C336" s="7"/>
      <c r="D336" s="7"/>
      <c r="E336" s="7"/>
      <c r="F336" s="7"/>
      <c r="G336" s="7"/>
      <c r="H336" s="7"/>
    </row>
    <row r="337" spans="1:8" ht="15.75">
      <c r="A337" s="7"/>
      <c r="B337" s="7"/>
      <c r="C337" s="7"/>
      <c r="D337" s="7"/>
      <c r="E337" s="7"/>
      <c r="F337" s="7"/>
      <c r="G337" s="7"/>
      <c r="H337" s="7"/>
    </row>
    <row r="338" spans="1:8" ht="15.75">
      <c r="A338" s="7"/>
      <c r="B338" s="7"/>
      <c r="C338" s="7"/>
      <c r="D338" s="7"/>
      <c r="E338" s="7"/>
      <c r="F338" s="7"/>
      <c r="G338" s="7"/>
      <c r="H338" s="7"/>
    </row>
    <row r="339" spans="1:8" ht="15.75">
      <c r="A339" s="7"/>
      <c r="B339" s="7"/>
      <c r="C339" s="7"/>
      <c r="D339" s="7"/>
      <c r="E339" s="7"/>
      <c r="F339" s="7"/>
      <c r="G339" s="7"/>
      <c r="H339" s="7"/>
    </row>
    <row r="340" spans="1:8" ht="15.75">
      <c r="A340" s="7"/>
      <c r="B340" s="7"/>
      <c r="C340" s="7"/>
      <c r="D340" s="7"/>
      <c r="E340" s="7"/>
      <c r="F340" s="7"/>
      <c r="G340" s="7"/>
      <c r="H340" s="7"/>
    </row>
    <row r="341" spans="1:8" ht="15.75">
      <c r="A341" s="7"/>
      <c r="B341" s="7"/>
      <c r="C341" s="7"/>
      <c r="D341" s="7"/>
      <c r="E341" s="7"/>
      <c r="F341" s="7"/>
      <c r="G341" s="7"/>
      <c r="H341" s="7"/>
    </row>
    <row r="342" spans="1:8" ht="15.75">
      <c r="A342" s="7"/>
      <c r="B342" s="7"/>
      <c r="C342" s="7"/>
      <c r="D342" s="7"/>
      <c r="E342" s="7"/>
      <c r="F342" s="7"/>
      <c r="G342" s="7"/>
      <c r="H342" s="7"/>
    </row>
    <row r="343" spans="1:8" ht="15.75">
      <c r="A343" s="7"/>
      <c r="B343" s="7"/>
      <c r="C343" s="7"/>
      <c r="D343" s="7"/>
      <c r="E343" s="7"/>
      <c r="F343" s="7"/>
      <c r="G343" s="7"/>
      <c r="H343" s="7"/>
    </row>
    <row r="344" spans="1:8" ht="15.75">
      <c r="A344" s="7"/>
      <c r="B344" s="7"/>
      <c r="C344" s="7"/>
      <c r="D344" s="7"/>
      <c r="E344" s="7"/>
      <c r="F344" s="7"/>
      <c r="G344" s="7"/>
      <c r="H344" s="7"/>
    </row>
    <row r="345" spans="1:8" ht="15.75">
      <c r="A345" s="7"/>
      <c r="B345" s="7"/>
      <c r="C345" s="7"/>
      <c r="D345" s="7"/>
      <c r="E345" s="7"/>
      <c r="F345" s="7"/>
      <c r="G345" s="7"/>
      <c r="H345" s="7"/>
    </row>
    <row r="346" spans="1:8" ht="15.75">
      <c r="A346" s="7"/>
      <c r="B346" s="7"/>
      <c r="C346" s="7"/>
      <c r="D346" s="7"/>
      <c r="E346" s="7"/>
      <c r="F346" s="7"/>
      <c r="G346" s="7"/>
      <c r="H346" s="7"/>
    </row>
    <row r="347" spans="1:8" ht="15.75">
      <c r="A347" s="7"/>
      <c r="B347" s="7"/>
      <c r="C347" s="7"/>
      <c r="D347" s="7"/>
      <c r="E347" s="7"/>
      <c r="F347" s="7"/>
      <c r="G347" s="7"/>
      <c r="H347" s="7"/>
    </row>
    <row r="348" spans="1:8" ht="15.75">
      <c r="A348" s="7"/>
      <c r="B348" s="7"/>
      <c r="C348" s="7"/>
      <c r="D348" s="7"/>
      <c r="E348" s="7"/>
      <c r="F348" s="7"/>
      <c r="G348" s="7"/>
      <c r="H348" s="7"/>
    </row>
    <row r="349" spans="1:8" ht="15.75">
      <c r="A349" s="7"/>
      <c r="B349" s="7"/>
      <c r="C349" s="7"/>
      <c r="D349" s="7"/>
      <c r="E349" s="7"/>
      <c r="F349" s="7"/>
      <c r="G349" s="7"/>
      <c r="H349" s="7"/>
    </row>
    <row r="350" spans="1:8" ht="15.75">
      <c r="A350" s="7"/>
      <c r="B350" s="7"/>
      <c r="C350" s="7"/>
      <c r="D350" s="7"/>
      <c r="E350" s="7"/>
      <c r="F350" s="7"/>
      <c r="G350" s="7"/>
      <c r="H350" s="7"/>
    </row>
    <row r="351" spans="1:8" ht="15.75">
      <c r="A351" s="7"/>
      <c r="B351" s="7"/>
      <c r="C351" s="7"/>
      <c r="D351" s="7"/>
      <c r="E351" s="7"/>
      <c r="F351" s="7"/>
      <c r="G351" s="7"/>
      <c r="H351" s="7"/>
    </row>
    <row r="352" spans="1:8" ht="15.75">
      <c r="A352" s="7"/>
      <c r="B352" s="7"/>
      <c r="C352" s="7"/>
      <c r="D352" s="7"/>
      <c r="E352" s="7"/>
      <c r="F352" s="7"/>
      <c r="G352" s="7"/>
      <c r="H352" s="7"/>
    </row>
    <row r="353" spans="1:8" ht="15.75">
      <c r="A353" s="7"/>
      <c r="B353" s="7"/>
      <c r="C353" s="7"/>
      <c r="D353" s="7"/>
      <c r="E353" s="7"/>
      <c r="F353" s="7"/>
      <c r="G353" s="7"/>
      <c r="H353" s="7"/>
    </row>
    <row r="354" spans="1:8" ht="15.75">
      <c r="A354" s="7"/>
      <c r="B354" s="7"/>
      <c r="C354" s="7"/>
      <c r="D354" s="7"/>
      <c r="E354" s="7"/>
      <c r="F354" s="7"/>
      <c r="G354" s="7"/>
      <c r="H354" s="7"/>
    </row>
    <row r="355" spans="1:8" ht="15.75">
      <c r="A355" s="7"/>
      <c r="B355" s="7"/>
      <c r="C355" s="7"/>
      <c r="D355" s="7"/>
      <c r="E355" s="7"/>
      <c r="F355" s="7"/>
      <c r="G355" s="7"/>
      <c r="H355" s="7"/>
    </row>
    <row r="356" spans="1:8" ht="15.75">
      <c r="A356" s="7"/>
      <c r="B356" s="7"/>
      <c r="C356" s="7"/>
      <c r="D356" s="7"/>
      <c r="E356" s="7"/>
      <c r="F356" s="7"/>
      <c r="G356" s="7"/>
      <c r="H356" s="7"/>
    </row>
    <row r="357" spans="1:8" ht="15.75">
      <c r="A357" s="7"/>
      <c r="B357" s="7"/>
      <c r="C357" s="7"/>
      <c r="D357" s="7"/>
      <c r="E357" s="7"/>
      <c r="F357" s="7"/>
      <c r="G357" s="7"/>
      <c r="H357" s="7"/>
    </row>
    <row r="358" spans="1:8" ht="15.75">
      <c r="A358" s="7"/>
      <c r="B358" s="7"/>
      <c r="C358" s="7"/>
      <c r="D358" s="7"/>
      <c r="E358" s="7"/>
      <c r="F358" s="7"/>
      <c r="G358" s="7"/>
      <c r="H358" s="7"/>
    </row>
    <row r="359" spans="1:8" ht="15.75">
      <c r="A359" s="7"/>
      <c r="B359" s="7"/>
      <c r="C359" s="7"/>
      <c r="D359" s="7"/>
      <c r="E359" s="7"/>
      <c r="F359" s="7"/>
      <c r="G359" s="7"/>
      <c r="H359" s="7"/>
    </row>
    <row r="360" spans="1:8" ht="15.75">
      <c r="A360" s="7"/>
      <c r="B360" s="7"/>
      <c r="C360" s="7"/>
      <c r="D360" s="7"/>
      <c r="E360" s="7"/>
      <c r="F360" s="7"/>
      <c r="G360" s="7"/>
      <c r="H360" s="7"/>
    </row>
    <row r="361" spans="1:8" ht="15.75">
      <c r="A361" s="7"/>
      <c r="B361" s="7"/>
      <c r="C361" s="7"/>
      <c r="D361" s="7"/>
      <c r="E361" s="7"/>
      <c r="F361" s="7"/>
      <c r="G361" s="7"/>
      <c r="H361" s="7"/>
    </row>
    <row r="362" spans="1:8" ht="15.75">
      <c r="A362" s="7"/>
      <c r="B362" s="7"/>
      <c r="C362" s="7"/>
      <c r="D362" s="7"/>
      <c r="E362" s="7"/>
      <c r="F362" s="7"/>
      <c r="G362" s="7"/>
      <c r="H362" s="7"/>
    </row>
    <row r="363" spans="1:8" ht="15.75">
      <c r="A363" s="7"/>
      <c r="B363" s="7"/>
      <c r="C363" s="7"/>
      <c r="D363" s="7"/>
      <c r="E363" s="7"/>
      <c r="F363" s="7"/>
      <c r="G363" s="7"/>
      <c r="H363" s="7"/>
    </row>
    <row r="364" spans="1:8" ht="15.75">
      <c r="A364" s="7"/>
      <c r="B364" s="7"/>
      <c r="C364" s="7"/>
      <c r="D364" s="7"/>
      <c r="E364" s="7"/>
      <c r="F364" s="7"/>
      <c r="G364" s="7"/>
      <c r="H364" s="7"/>
    </row>
    <row r="365" spans="1:8" ht="15.75">
      <c r="A365" s="7"/>
      <c r="B365" s="7"/>
      <c r="C365" s="7"/>
      <c r="D365" s="7"/>
      <c r="E365" s="7"/>
      <c r="F365" s="7"/>
      <c r="G365" s="7"/>
      <c r="H365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U.G. Kleszczewo</cp:lastModifiedBy>
  <cp:lastPrinted>2005-08-04T10:10:00Z</cp:lastPrinted>
  <dcterms:created xsi:type="dcterms:W3CDTF">2004-12-07T11:43:12Z</dcterms:created>
  <dcterms:modified xsi:type="dcterms:W3CDTF">2005-08-22T05:40:51Z</dcterms:modified>
  <cp:category/>
  <cp:version/>
  <cp:contentType/>
  <cp:contentStatus/>
</cp:coreProperties>
</file>