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1"/>
  </bookViews>
  <sheets>
    <sheet name="zlecone" sheetId="1" r:id="rId1"/>
    <sheet name="wydatki se środkami unijnymi" sheetId="2" r:id="rId2"/>
    <sheet name="f sołecki" sheetId="3" r:id="rId3"/>
  </sheets>
  <definedNames/>
  <calcPr fullCalcOnLoad="1"/>
</workbook>
</file>

<file path=xl/sharedStrings.xml><?xml version="1.0" encoding="utf-8"?>
<sst xmlns="http://schemas.openxmlformats.org/spreadsheetml/2006/main" count="403" uniqueCount="223">
  <si>
    <t>Dział</t>
  </si>
  <si>
    <t>010</t>
  </si>
  <si>
    <t>Rolnictwo i łowiectwo</t>
  </si>
  <si>
    <t>400 420,17</t>
  </si>
  <si>
    <t>01095</t>
  </si>
  <si>
    <t>Pozostała działalność</t>
  </si>
  <si>
    <t>4010</t>
  </si>
  <si>
    <t>Wynagrodzenia osobowe pracowników</t>
  </si>
  <si>
    <t>4 438,79</t>
  </si>
  <si>
    <t>4110</t>
  </si>
  <si>
    <t>Składki na ubezpieczenia społeczne</t>
  </si>
  <si>
    <t>759,03</t>
  </si>
  <si>
    <t>4120</t>
  </si>
  <si>
    <t>Składki na Fundusz Pracy</t>
  </si>
  <si>
    <t>108,75</t>
  </si>
  <si>
    <t>4210</t>
  </si>
  <si>
    <t>Zakup materiałów i wyposażenia</t>
  </si>
  <si>
    <t>78,31</t>
  </si>
  <si>
    <t>4300</t>
  </si>
  <si>
    <t>Zakup usług pozostałych</t>
  </si>
  <si>
    <t>2 466,50</t>
  </si>
  <si>
    <t>4430</t>
  </si>
  <si>
    <t>Różne opłaty i składki</t>
  </si>
  <si>
    <t>392 568,79</t>
  </si>
  <si>
    <t>750</t>
  </si>
  <si>
    <t>Administracja publiczna</t>
  </si>
  <si>
    <t>64 595,00</t>
  </si>
  <si>
    <t>75011</t>
  </si>
  <si>
    <t>Urzędy wojewódzkie</t>
  </si>
  <si>
    <t>41 597,00</t>
  </si>
  <si>
    <t>7 069,00</t>
  </si>
  <si>
    <t>1 018,00</t>
  </si>
  <si>
    <t>2 235,22</t>
  </si>
  <si>
    <t>11 942,29</t>
  </si>
  <si>
    <t>4410</t>
  </si>
  <si>
    <t>Podróże służbowe krajowe</t>
  </si>
  <si>
    <t>733,49</t>
  </si>
  <si>
    <t>751</t>
  </si>
  <si>
    <t>Urzędy naczelnych organów władzy państwowej, kontroli i ochrony prawa oraz sądownictwa</t>
  </si>
  <si>
    <t>32 003,00</t>
  </si>
  <si>
    <t>75101</t>
  </si>
  <si>
    <t>Urzędy naczelnych organów władzy państwowej, kontroli i ochrony prawa</t>
  </si>
  <si>
    <t>1 109,00</t>
  </si>
  <si>
    <t>929,00</t>
  </si>
  <si>
    <t>158,00</t>
  </si>
  <si>
    <t>22,00</t>
  </si>
  <si>
    <t>75107</t>
  </si>
  <si>
    <t>Wybory Prezydenta Rzeczypospolitej Polskiej</t>
  </si>
  <si>
    <t>14 519,00</t>
  </si>
  <si>
    <t>3030</t>
  </si>
  <si>
    <t xml:space="preserve">Różne wydatki na rzecz osób fizycznych </t>
  </si>
  <si>
    <t>7 269,00</t>
  </si>
  <si>
    <t>506,99</t>
  </si>
  <si>
    <t>50,22</t>
  </si>
  <si>
    <t>4170</t>
  </si>
  <si>
    <t>Wynagrodzenia bezosobowe</t>
  </si>
  <si>
    <t>2 965,00</t>
  </si>
  <si>
    <t>1 465,74</t>
  </si>
  <si>
    <t>2 174,03</t>
  </si>
  <si>
    <t>88,02</t>
  </si>
  <si>
    <t>75108</t>
  </si>
  <si>
    <t>Wybory do Sejmu i Senatu</t>
  </si>
  <si>
    <t>9 351,00</t>
  </si>
  <si>
    <t>4 315,00</t>
  </si>
  <si>
    <t>356,70</t>
  </si>
  <si>
    <t>31,86</t>
  </si>
  <si>
    <t>2 336,00</t>
  </si>
  <si>
    <t>234,87</t>
  </si>
  <si>
    <t>2 042,62</t>
  </si>
  <si>
    <t>33,95</t>
  </si>
  <si>
    <t>75110</t>
  </si>
  <si>
    <t>Referenda ogólnokrajowe i konstytucyjne</t>
  </si>
  <si>
    <t>7 024,00</t>
  </si>
  <si>
    <t>2 845,80</t>
  </si>
  <si>
    <t>243,69</t>
  </si>
  <si>
    <t>19,61</t>
  </si>
  <si>
    <t>1 615,00</t>
  </si>
  <si>
    <t>249,61</t>
  </si>
  <si>
    <t>2 033,89</t>
  </si>
  <si>
    <t>16,40</t>
  </si>
  <si>
    <t>801</t>
  </si>
  <si>
    <t>Oświata i wychowanie</t>
  </si>
  <si>
    <t>70 211,09</t>
  </si>
  <si>
    <t>80101</t>
  </si>
  <si>
    <t>Szkoły podstawowe</t>
  </si>
  <si>
    <t>44 461,77</t>
  </si>
  <si>
    <t>342,15</t>
  </si>
  <si>
    <t>51,66</t>
  </si>
  <si>
    <t>8,38</t>
  </si>
  <si>
    <t>4240</t>
  </si>
  <si>
    <t>Zakup pomocy naukowych, dydaktycznych i książek</t>
  </si>
  <si>
    <t>44 023,69</t>
  </si>
  <si>
    <t>35,89</t>
  </si>
  <si>
    <t>80110</t>
  </si>
  <si>
    <t>Gimnazja</t>
  </si>
  <si>
    <t>25 749,32</t>
  </si>
  <si>
    <t>213,25</t>
  </si>
  <si>
    <t>36,47</t>
  </si>
  <si>
    <t>5,22</t>
  </si>
  <si>
    <t>25 494,38</t>
  </si>
  <si>
    <t>852</t>
  </si>
  <si>
    <t>Pomoc społeczna</t>
  </si>
  <si>
    <t>1 289 659,00</t>
  </si>
  <si>
    <t>85212</t>
  </si>
  <si>
    <t>Świadczenia rodzinne, świadczenia z funduszu alimentacyjnego oraz składki na ubezpieczenia emerytalne i rentowe z ubezpieczenia społecznego</t>
  </si>
  <si>
    <t>1 277 795,00</t>
  </si>
  <si>
    <t>3110</t>
  </si>
  <si>
    <t>Świadczenia społeczne</t>
  </si>
  <si>
    <t>1 175 367,00</t>
  </si>
  <si>
    <t>19 525,00</t>
  </si>
  <si>
    <t>67 848,00</t>
  </si>
  <si>
    <t>503,00</t>
  </si>
  <si>
    <t>3 500,00</t>
  </si>
  <si>
    <t>4260</t>
  </si>
  <si>
    <t>Zakup energii</t>
  </si>
  <si>
    <t>1 100,00</t>
  </si>
  <si>
    <t>7 008,00</t>
  </si>
  <si>
    <t>4360</t>
  </si>
  <si>
    <t>Opłaty z tytułu zakupu usług telekomunikacyjnych</t>
  </si>
  <si>
    <t>600,00</t>
  </si>
  <si>
    <t>50,00</t>
  </si>
  <si>
    <t>4440</t>
  </si>
  <si>
    <t>Odpisy na zakładowy fundusz świadczeń socjalnych</t>
  </si>
  <si>
    <t>1 094,00</t>
  </si>
  <si>
    <t>4700</t>
  </si>
  <si>
    <t xml:space="preserve">Szkolenia pracowników niebędących członkami korpusu służby cywilnej </t>
  </si>
  <si>
    <t>1 200,00</t>
  </si>
  <si>
    <t>85213</t>
  </si>
  <si>
    <t>Składki na ubezpieczenie zdrowotne opłacane za osoby pobierające niektóre świadczenia z pomocy społecznej, niektóre świadczenia rodzinne oraz za osoby uczestniczące w zajęciach w centrum integracji społecznej.</t>
  </si>
  <si>
    <t>4 536,00</t>
  </si>
  <si>
    <t>4130</t>
  </si>
  <si>
    <t>Składki na ubezpieczenie zdrowotne</t>
  </si>
  <si>
    <t>85215</t>
  </si>
  <si>
    <t>Dodatki mieszkaniowe</t>
  </si>
  <si>
    <t>464,00</t>
  </si>
  <si>
    <t>454,72</t>
  </si>
  <si>
    <t>9,28</t>
  </si>
  <si>
    <t>85228</t>
  </si>
  <si>
    <t>Usługi opiekuńcze i specjalistyczne usługi opiekuńcze</t>
  </si>
  <si>
    <t>1 920,00</t>
  </si>
  <si>
    <t>85295</t>
  </si>
  <si>
    <t>4 944,00</t>
  </si>
  <si>
    <t>4 200,00</t>
  </si>
  <si>
    <t>615,00</t>
  </si>
  <si>
    <t>113,00</t>
  </si>
  <si>
    <t>16,00</t>
  </si>
  <si>
    <t>Plan</t>
  </si>
  <si>
    <t>Wykonanie</t>
  </si>
  <si>
    <t>Treść</t>
  </si>
  <si>
    <t>2010</t>
  </si>
  <si>
    <t>Dotacje celowe otrzymane z budżetu państwa na realizację zadań bieżących z zakresu administracji rządowej oraz innych zadań zleconych gminie (związkom gmin) ustawami</t>
  </si>
  <si>
    <t>4944,00</t>
  </si>
  <si>
    <t>Wydatki</t>
  </si>
  <si>
    <t xml:space="preserve">Wykonanie dochodów i wydatków związanych z realizacją zadań z zakresu administracji rządowej za 2015r. </t>
  </si>
  <si>
    <t>Dochody</t>
  </si>
  <si>
    <t>Para graf</t>
  </si>
  <si>
    <t>Roz dział</t>
  </si>
  <si>
    <t>Razem wydatki:</t>
  </si>
  <si>
    <t>% wykona nia planu</t>
  </si>
  <si>
    <t xml:space="preserve"> Treść </t>
  </si>
  <si>
    <t>zmiana planu</t>
  </si>
  <si>
    <t>Uchwała Nr III/18/2015  z  28.01.2015r.</t>
  </si>
  <si>
    <t>Dotacje celowe przekazane gminie na zadania bieżące realizowane na podstawie porozumień (umów między jednostkami samorządu terytorialnego</t>
  </si>
  <si>
    <t>Podróże służbowe zagraniczne</t>
  </si>
  <si>
    <t>Wydatki inwestycyjne jednostek budżetowych</t>
  </si>
  <si>
    <t>Transport i łączność</t>
  </si>
  <si>
    <t>Uchwała Nr IV/26/2015 z 04.03.2015</t>
  </si>
  <si>
    <t>Bezpieczeństwo publiczne i ochrona przeciwpożarowa</t>
  </si>
  <si>
    <t xml:space="preserve">Ochotnicze straże pożarne </t>
  </si>
  <si>
    <t>Zarządzenie Nr 21/2015 z  29.04.2015r.</t>
  </si>
  <si>
    <t>Uchwała Nr VII/43/2015 z 27.05.2015r.</t>
  </si>
  <si>
    <t>Kultura i ochrona dziedzictwa narodowego</t>
  </si>
  <si>
    <t>Pozostałe instytucje kultury</t>
  </si>
  <si>
    <t>Zarządzenie 14/2015 z 30.03.2015</t>
  </si>
  <si>
    <t>Uchwała V/31/2015 z 25.03.2015</t>
  </si>
  <si>
    <t>Zarządzenie 36/2015 z 10.06.2015</t>
  </si>
  <si>
    <t>Uchwała XII/78/2015 z 25.11.2015</t>
  </si>
  <si>
    <t>Uchwała nr XIII/91/2015 z 22.12.2015</t>
  </si>
  <si>
    <t xml:space="preserve">Roz dział </t>
  </si>
  <si>
    <t xml:space="preserve">Para graf </t>
  </si>
  <si>
    <t>Wydatki majatkowemajątkowe/zmiany</t>
  </si>
  <si>
    <t>Wydatki bieżące/zmiany</t>
  </si>
  <si>
    <t>Plan po zmianie</t>
  </si>
  <si>
    <t>Wydatki na zakupy inwestycyjne jednostek budżetowych</t>
  </si>
  <si>
    <t>Wynagrodzenia osobowe</t>
  </si>
  <si>
    <t>Projekt:  WRPO  „Podniesienie poziomu wyposażenia technicznego OSP w Kleszczewie, poprzez zakup ciężkiego samochodu ratowniczo-gaśniczego wraz z dodatkowym sprzętem”.</t>
  </si>
  <si>
    <r>
      <t xml:space="preserve">Projekt:  </t>
    </r>
    <r>
      <rPr>
        <b/>
        <sz val="8.5"/>
        <color indexed="8"/>
        <rFont val="Arial"/>
        <family val="2"/>
      </rPr>
      <t>PROW Działanie „Odnowa i Rozwój Wsi” na zadanie  „Wyposażenie Gminnego Ośrodka Kultury i Sportu w Kleszczewie”</t>
    </r>
  </si>
  <si>
    <t>Zarządzenie nr 58/2015 z 14.09.2015</t>
  </si>
  <si>
    <t>Razem po zmianach</t>
  </si>
  <si>
    <r>
      <t>Projekt:</t>
    </r>
    <r>
      <rPr>
        <b/>
        <sz val="8.5"/>
        <color indexed="8"/>
        <rFont val="Arial"/>
        <family val="2"/>
      </rPr>
      <t xml:space="preserve"> Program Operacyjny Pomoc Techniczna  2014-2020  - dotyczy ZIT</t>
    </r>
  </si>
  <si>
    <t>LP</t>
  </si>
  <si>
    <t>Sołectwo/Projekt</t>
  </si>
  <si>
    <t>Bylin</t>
  </si>
  <si>
    <t>Bezpieczeństwo mieszkańców i utrzymanie  porządku</t>
  </si>
  <si>
    <t>Gowarzewo</t>
  </si>
  <si>
    <t>Promocja i integracja  sołectwa</t>
  </si>
  <si>
    <t xml:space="preserve">Bezpieczeństwo mieszkańców i utrzymanie czystości i porządku </t>
  </si>
  <si>
    <t>Kleszczewo</t>
  </si>
  <si>
    <t>Komorniki</t>
  </si>
  <si>
    <t xml:space="preserve">Bezpieczeństwo mieszkańców i utrzymanie porządku </t>
  </si>
  <si>
    <t>Rozwój kultury sportu i rekreacji</t>
  </si>
  <si>
    <t>Krerowo</t>
  </si>
  <si>
    <t>Utrzymanie porządku na terenie sołectwa</t>
  </si>
  <si>
    <t>Krzyżowniki</t>
  </si>
  <si>
    <t>Promocja i integracja sołectwa</t>
  </si>
  <si>
    <t>Bezpieczeństwo mieszkańców i utrzymanie czystości i porządku</t>
  </si>
  <si>
    <t>Markowice</t>
  </si>
  <si>
    <t>Utrzymanie porządku  na terenie sołectwa</t>
  </si>
  <si>
    <t>Nagradowice</t>
  </si>
  <si>
    <t>Poklatki</t>
  </si>
  <si>
    <t xml:space="preserve">Budowa chodnika </t>
  </si>
  <si>
    <t>Śródka</t>
  </si>
  <si>
    <t xml:space="preserve">Bezpieczeństwo mieszkańców i utrzymanie  porządku </t>
  </si>
  <si>
    <t>Tulce</t>
  </si>
  <si>
    <t>Zimin</t>
  </si>
  <si>
    <t>Promocja Gminy Kleszczewo   wsi Zimin</t>
  </si>
  <si>
    <t xml:space="preserve"> w tym majątkowe</t>
  </si>
  <si>
    <t xml:space="preserve">Razem   </t>
  </si>
  <si>
    <t>Wykonanie wydatków na projekty realizowane w ramach Funduszu sołeckiego    za 2015r.</t>
  </si>
  <si>
    <r>
      <t>Projekt; "</t>
    </r>
    <r>
      <rPr>
        <b/>
        <sz val="8.5"/>
        <color indexed="8"/>
        <rFont val="Arial"/>
        <family val="2"/>
      </rPr>
      <t>Przeciwdziałanie wykroczeniu cyfrowemu w Gminie Kleszczewo. Program Operacyjnu Innowacyjna Gospodarka 2007-2013"</t>
    </r>
  </si>
  <si>
    <r>
      <t>Projekt: "</t>
    </r>
    <r>
      <rPr>
        <b/>
        <sz val="8.5"/>
        <color indexed="8"/>
        <rFont val="Arial"/>
        <family val="2"/>
      </rPr>
      <t>Badanie powiązań funkcjonalno - przestrzennych w zakresie parkingów dla Aglomeracji Poznańskiej"</t>
    </r>
  </si>
  <si>
    <r>
      <t>Projekt: "</t>
    </r>
    <r>
      <rPr>
        <b/>
        <sz val="8.5"/>
        <color indexed="8"/>
        <rFont val="Arial"/>
        <family val="2"/>
      </rPr>
      <t>Uczcie się przez całe życie" COMENIUS</t>
    </r>
  </si>
  <si>
    <t xml:space="preserve">Zmiany w planie wydatków w 2015r.  na realizację programów finansowanych z udziałem środków, o których mowa w art. 5 ust. 1 pkt. 2 i 3 ustawy.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</si>
</sst>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1" fillId="32" borderId="0" applyNumberFormat="0" applyBorder="0" applyAlignment="0" applyProtection="0"/>
  </cellStyleXfs>
  <cellXfs count="134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16" borderId="10" xfId="0" applyNumberFormat="1" applyFont="1" applyFill="1" applyBorder="1" applyAlignment="1" applyProtection="1">
      <alignment horizontal="right" vertical="center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10" borderId="10" xfId="0" applyNumberFormat="1" applyFont="1" applyFill="1" applyBorder="1" applyAlignment="1" applyProtection="1">
      <alignment horizontal="right" vertical="center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 vertical="center"/>
      <protection locked="0"/>
    </xf>
    <xf numFmtId="4" fontId="5" fillId="36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7" borderId="10" xfId="0" applyNumberFormat="1" applyFont="1" applyFill="1" applyBorder="1" applyAlignment="1" applyProtection="1">
      <alignment horizontal="right" vertic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4" fillId="10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 horizontal="left"/>
      <protection locked="0"/>
    </xf>
    <xf numFmtId="4" fontId="7" fillId="0" borderId="14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 horizontal="left" vertical="center"/>
      <protection locked="0"/>
    </xf>
    <xf numFmtId="4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15" xfId="0" applyNumberFormat="1" applyFont="1" applyFill="1" applyBorder="1" applyAlignment="1" applyProtection="1">
      <alignment horizontal="left"/>
      <protection locked="0"/>
    </xf>
    <xf numFmtId="4" fontId="7" fillId="0" borderId="15" xfId="0" applyNumberFormat="1" applyFont="1" applyFill="1" applyBorder="1" applyAlignment="1" applyProtection="1">
      <alignment/>
      <protection locked="0"/>
    </xf>
    <xf numFmtId="0" fontId="7" fillId="0" borderId="15" xfId="0" applyNumberFormat="1" applyFont="1" applyFill="1" applyBorder="1" applyAlignment="1" applyProtection="1">
      <alignment/>
      <protection locked="0"/>
    </xf>
    <xf numFmtId="0" fontId="7" fillId="0" borderId="16" xfId="0" applyNumberFormat="1" applyFont="1" applyFill="1" applyBorder="1" applyAlignment="1" applyProtection="1">
      <alignment horizontal="left"/>
      <protection locked="0"/>
    </xf>
    <xf numFmtId="4" fontId="7" fillId="0" borderId="16" xfId="0" applyNumberFormat="1" applyFont="1" applyFill="1" applyBorder="1" applyAlignment="1" applyProtection="1">
      <alignment/>
      <protection locked="0"/>
    </xf>
    <xf numFmtId="0" fontId="7" fillId="0" borderId="16" xfId="0" applyNumberFormat="1" applyFont="1" applyFill="1" applyBorder="1" applyAlignment="1" applyProtection="1">
      <alignment/>
      <protection locked="0"/>
    </xf>
    <xf numFmtId="0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0" applyNumberFormat="1" applyFont="1" applyFill="1" applyBorder="1" applyAlignment="1" applyProtection="1">
      <alignment horizontal="left"/>
      <protection locked="0"/>
    </xf>
    <xf numFmtId="4" fontId="7" fillId="0" borderId="17" xfId="0" applyNumberFormat="1" applyFont="1" applyFill="1" applyBorder="1" applyAlignment="1" applyProtection="1">
      <alignment/>
      <protection locked="0"/>
    </xf>
    <xf numFmtId="0" fontId="7" fillId="0" borderId="17" xfId="0" applyNumberFormat="1" applyFont="1" applyFill="1" applyBorder="1" applyAlignment="1" applyProtection="1">
      <alignment/>
      <protection locked="0"/>
    </xf>
    <xf numFmtId="0" fontId="7" fillId="0" borderId="18" xfId="0" applyNumberFormat="1" applyFont="1" applyFill="1" applyBorder="1" applyAlignment="1" applyProtection="1">
      <alignment horizontal="left"/>
      <protection locked="0"/>
    </xf>
    <xf numFmtId="4" fontId="7" fillId="0" borderId="18" xfId="0" applyNumberFormat="1" applyFont="1" applyFill="1" applyBorder="1" applyAlignment="1" applyProtection="1">
      <alignment/>
      <protection locked="0"/>
    </xf>
    <xf numFmtId="0" fontId="7" fillId="0" borderId="18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justify"/>
      <protection locked="0"/>
    </xf>
    <xf numFmtId="4" fontId="7" fillId="0" borderId="19" xfId="0" applyNumberFormat="1" applyFont="1" applyFill="1" applyBorder="1" applyAlignment="1" applyProtection="1">
      <alignment/>
      <protection locked="0"/>
    </xf>
    <xf numFmtId="0" fontId="7" fillId="0" borderId="20" xfId="0" applyNumberFormat="1" applyFont="1" applyFill="1" applyBorder="1" applyAlignment="1" applyProtection="1">
      <alignment horizontal="left"/>
      <protection locked="0"/>
    </xf>
    <xf numFmtId="0" fontId="7" fillId="0" borderId="21" xfId="0" applyNumberFormat="1" applyFont="1" applyFill="1" applyBorder="1" applyAlignment="1" applyProtection="1">
      <alignment/>
      <protection locked="0"/>
    </xf>
    <xf numFmtId="0" fontId="7" fillId="0" borderId="22" xfId="0" applyNumberFormat="1" applyFont="1" applyFill="1" applyBorder="1" applyAlignment="1" applyProtection="1">
      <alignment horizontal="left"/>
      <protection locked="0"/>
    </xf>
    <xf numFmtId="4" fontId="7" fillId="0" borderId="23" xfId="0" applyNumberFormat="1" applyFont="1" applyFill="1" applyBorder="1" applyAlignment="1" applyProtection="1">
      <alignment/>
      <protection locked="0"/>
    </xf>
    <xf numFmtId="4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4" xfId="0" applyNumberFormat="1" applyFont="1" applyFill="1" applyBorder="1" applyAlignment="1" applyProtection="1">
      <alignment horizontal="left"/>
      <protection locked="0"/>
    </xf>
    <xf numFmtId="4" fontId="7" fillId="0" borderId="15" xfId="0" applyNumberFormat="1" applyFont="1" applyFill="1" applyBorder="1" applyAlignment="1" applyProtection="1">
      <alignment horizontal="left"/>
      <protection locked="0"/>
    </xf>
    <xf numFmtId="4" fontId="7" fillId="0" borderId="16" xfId="0" applyNumberFormat="1" applyFont="1" applyFill="1" applyBorder="1" applyAlignment="1" applyProtection="1">
      <alignment horizontal="left"/>
      <protection locked="0"/>
    </xf>
    <xf numFmtId="4" fontId="7" fillId="0" borderId="14" xfId="0" applyNumberFormat="1" applyFont="1" applyFill="1" applyBorder="1" applyAlignment="1" applyProtection="1">
      <alignment horizontal="left" wrapText="1"/>
      <protection locked="0"/>
    </xf>
    <xf numFmtId="4" fontId="7" fillId="0" borderId="24" xfId="0" applyNumberFormat="1" applyFont="1" applyFill="1" applyBorder="1" applyAlignment="1" applyProtection="1">
      <alignment horizontal="left"/>
      <protection locked="0"/>
    </xf>
    <xf numFmtId="4" fontId="7" fillId="0" borderId="18" xfId="0" applyNumberFormat="1" applyFont="1" applyFill="1" applyBorder="1" applyAlignment="1" applyProtection="1">
      <alignment horizontal="left"/>
      <protection locked="0"/>
    </xf>
    <xf numFmtId="4" fontId="7" fillId="0" borderId="17" xfId="0" applyNumberFormat="1" applyFont="1" applyFill="1" applyBorder="1" applyAlignment="1" applyProtection="1">
      <alignment horizontal="left"/>
      <protection locked="0"/>
    </xf>
    <xf numFmtId="4" fontId="7" fillId="0" borderId="16" xfId="0" applyNumberFormat="1" applyFont="1" applyFill="1" applyBorder="1" applyAlignment="1" applyProtection="1">
      <alignment wrapText="1"/>
      <protection locked="0"/>
    </xf>
    <xf numFmtId="0" fontId="11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wrapText="1"/>
    </xf>
    <xf numFmtId="0" fontId="12" fillId="0" borderId="14" xfId="0" applyFont="1" applyBorder="1" applyAlignment="1">
      <alignment horizontal="left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4" fontId="12" fillId="0" borderId="14" xfId="0" applyNumberFormat="1" applyFont="1" applyBorder="1" applyAlignment="1">
      <alignment/>
    </xf>
    <xf numFmtId="0" fontId="12" fillId="0" borderId="14" xfId="0" applyFont="1" applyBorder="1" applyAlignment="1">
      <alignment vertical="center" wrapText="1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4" fontId="13" fillId="0" borderId="0" xfId="0" applyNumberFormat="1" applyFont="1" applyFill="1" applyBorder="1" applyAlignment="1" applyProtection="1">
      <alignment horizontal="left"/>
      <protection locked="0"/>
    </xf>
    <xf numFmtId="4" fontId="13" fillId="0" borderId="0" xfId="0" applyNumberFormat="1" applyFont="1" applyFill="1" applyBorder="1" applyAlignment="1" applyProtection="1">
      <alignment horizontal="right"/>
      <protection locked="0"/>
    </xf>
    <xf numFmtId="4" fontId="13" fillId="0" borderId="14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14" xfId="0" applyFont="1" applyBorder="1" applyAlignment="1">
      <alignment vertical="center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4" fontId="14" fillId="0" borderId="14" xfId="0" applyNumberFormat="1" applyFont="1" applyFill="1" applyBorder="1" applyAlignment="1" applyProtection="1">
      <alignment horizontal="center" vertical="center"/>
      <protection locked="0"/>
    </xf>
    <xf numFmtId="4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8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4" fontId="4" fillId="16" borderId="27" xfId="0" applyNumberFormat="1" applyFont="1" applyFill="1" applyBorder="1" applyAlignment="1" applyProtection="1">
      <alignment horizontal="right" vertical="center"/>
      <protection locked="0"/>
    </xf>
    <xf numFmtId="4" fontId="5" fillId="10" borderId="27" xfId="0" applyNumberFormat="1" applyFont="1" applyFill="1" applyBorder="1" applyAlignment="1" applyProtection="1">
      <alignment horizontal="right" vertical="center"/>
      <protection locked="0"/>
    </xf>
    <xf numFmtId="4" fontId="5" fillId="0" borderId="27" xfId="0" applyNumberFormat="1" applyFont="1" applyFill="1" applyBorder="1" applyAlignment="1" applyProtection="1">
      <alignment horizontal="right" vertical="center"/>
      <protection locked="0"/>
    </xf>
    <xf numFmtId="49" fontId="5" fillId="33" borderId="27" xfId="0" applyNumberFormat="1" applyFont="1" applyFill="1" applyBorder="1" applyAlignment="1" applyProtection="1">
      <alignment horizontal="left" vertical="center" wrapText="1"/>
      <protection locked="0"/>
    </xf>
    <xf numFmtId="49" fontId="5" fillId="36" borderId="27" xfId="0" applyNumberFormat="1" applyFont="1" applyFill="1" applyBorder="1" applyAlignment="1" applyProtection="1">
      <alignment horizontal="left" vertical="center" wrapText="1"/>
      <protection locked="0"/>
    </xf>
    <xf numFmtId="4" fontId="5" fillId="37" borderId="27" xfId="0" applyNumberFormat="1" applyFont="1" applyFill="1" applyBorder="1" applyAlignment="1" applyProtection="1">
      <alignment horizontal="right" vertical="center"/>
      <protection locked="0"/>
    </xf>
    <xf numFmtId="4" fontId="4" fillId="10" borderId="27" xfId="0" applyNumberFormat="1" applyFont="1" applyFill="1" applyBorder="1" applyAlignment="1" applyProtection="1">
      <alignment horizontal="right" vertical="center"/>
      <protection locked="0"/>
    </xf>
    <xf numFmtId="4" fontId="4" fillId="33" borderId="29" xfId="0" applyNumberFormat="1" applyFont="1" applyFill="1" applyBorder="1" applyAlignment="1" applyProtection="1">
      <alignment horizontal="center" vertical="center" wrapText="1"/>
      <protection locked="0"/>
    </xf>
    <xf numFmtId="4" fontId="4" fillId="34" borderId="29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29" xfId="0" applyNumberFormat="1" applyFont="1" applyFill="1" applyBorder="1" applyAlignment="1" applyProtection="1">
      <alignment horizontal="right" vertical="center" wrapText="1"/>
      <protection locked="0"/>
    </xf>
    <xf numFmtId="4" fontId="5" fillId="36" borderId="29" xfId="0" applyNumberFormat="1" applyFont="1" applyFill="1" applyBorder="1" applyAlignment="1" applyProtection="1">
      <alignment horizontal="right" vertical="center" wrapText="1"/>
      <protection locked="0"/>
    </xf>
    <xf numFmtId="4" fontId="4" fillId="10" borderId="29" xfId="0" applyNumberFormat="1" applyFont="1" applyFill="1" applyBorder="1" applyAlignment="1" applyProtection="1">
      <alignment horizontal="right" vertical="center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29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24" xfId="0" applyNumberFormat="1" applyFont="1" applyFill="1" applyBorder="1" applyAlignment="1" applyProtection="1">
      <alignment horizontal="left"/>
      <protection locked="0"/>
    </xf>
    <xf numFmtId="4" fontId="1" fillId="0" borderId="19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Fill="1" applyBorder="1" applyAlignment="1" applyProtection="1">
      <alignment horizontal="center" wrapText="1"/>
      <protection locked="0"/>
    </xf>
    <xf numFmtId="4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0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4" xfId="0" applyNumberFormat="1" applyFont="1" applyFill="1" applyBorder="1" applyAlignment="1" applyProtection="1">
      <alignment horizontal="center"/>
      <protection locked="0"/>
    </xf>
    <xf numFmtId="0" fontId="7" fillId="0" borderId="31" xfId="0" applyNumberFormat="1" applyFont="1" applyFill="1" applyBorder="1" applyAlignment="1" applyProtection="1">
      <alignment horizontal="center"/>
      <protection locked="0"/>
    </xf>
    <xf numFmtId="0" fontId="7" fillId="0" borderId="19" xfId="0" applyNumberFormat="1" applyFont="1" applyFill="1" applyBorder="1" applyAlignment="1" applyProtection="1">
      <alignment horizontal="center"/>
      <protection locked="0"/>
    </xf>
    <xf numFmtId="0" fontId="11" fillId="0" borderId="14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3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10" borderId="14" xfId="0" applyFont="1" applyFill="1" applyBorder="1" applyAlignment="1">
      <alignment vertical="center" wrapText="1"/>
    </xf>
    <xf numFmtId="4" fontId="11" fillId="10" borderId="14" xfId="0" applyNumberFormat="1" applyFont="1" applyFill="1" applyBorder="1" applyAlignment="1">
      <alignment vertical="center"/>
    </xf>
    <xf numFmtId="4" fontId="11" fillId="10" borderId="14" xfId="0" applyNumberFormat="1" applyFont="1" applyFill="1" applyBorder="1" applyAlignment="1">
      <alignment horizontal="right" vertical="center"/>
    </xf>
    <xf numFmtId="4" fontId="14" fillId="10" borderId="14" xfId="0" applyNumberFormat="1" applyFont="1" applyFill="1" applyBorder="1" applyAlignment="1" applyProtection="1">
      <alignment horizontal="right" vertical="center"/>
      <protection locked="0"/>
    </xf>
    <xf numFmtId="0" fontId="11" fillId="10" borderId="14" xfId="0" applyFont="1" applyFill="1" applyBorder="1" applyAlignment="1">
      <alignment horizontal="left" vertical="center" wrapText="1"/>
    </xf>
    <xf numFmtId="4" fontId="11" fillId="10" borderId="14" xfId="0" applyNumberFormat="1" applyFont="1" applyFill="1" applyBorder="1" applyAlignment="1">
      <alignment/>
    </xf>
    <xf numFmtId="4" fontId="11" fillId="10" borderId="14" xfId="0" applyNumberFormat="1" applyFont="1" applyFill="1" applyBorder="1" applyAlignment="1">
      <alignment horizontal="right"/>
    </xf>
    <xf numFmtId="4" fontId="14" fillId="10" borderId="14" xfId="0" applyNumberFormat="1" applyFont="1" applyFill="1" applyBorder="1" applyAlignment="1" applyProtection="1">
      <alignment horizontal="right"/>
      <protection locked="0"/>
    </xf>
    <xf numFmtId="0" fontId="11" fillId="16" borderId="14" xfId="0" applyFont="1" applyFill="1" applyBorder="1" applyAlignment="1">
      <alignment vertical="center" wrapText="1"/>
    </xf>
    <xf numFmtId="4" fontId="11" fillId="16" borderId="14" xfId="0" applyNumberFormat="1" applyFont="1" applyFill="1" applyBorder="1" applyAlignment="1">
      <alignment vertical="center"/>
    </xf>
    <xf numFmtId="4" fontId="14" fillId="16" borderId="14" xfId="0" applyNumberFormat="1" applyFont="1" applyFill="1" applyBorder="1" applyAlignment="1" applyProtection="1">
      <alignment vertical="center"/>
      <protection locked="0"/>
    </xf>
    <xf numFmtId="0" fontId="7" fillId="10" borderId="16" xfId="0" applyNumberFormat="1" applyFont="1" applyFill="1" applyBorder="1" applyAlignment="1" applyProtection="1">
      <alignment horizontal="left"/>
      <protection locked="0"/>
    </xf>
    <xf numFmtId="0" fontId="7" fillId="10" borderId="14" xfId="0" applyNumberFormat="1" applyFont="1" applyFill="1" applyBorder="1" applyAlignment="1" applyProtection="1">
      <alignment horizontal="left"/>
      <protection locked="0"/>
    </xf>
    <xf numFmtId="4" fontId="7" fillId="10" borderId="16" xfId="0" applyNumberFormat="1" applyFont="1" applyFill="1" applyBorder="1" applyAlignment="1" applyProtection="1">
      <alignment horizontal="left"/>
      <protection locked="0"/>
    </xf>
    <xf numFmtId="4" fontId="7" fillId="10" borderId="16" xfId="0" applyNumberFormat="1" applyFont="1" applyFill="1" applyBorder="1" applyAlignment="1" applyProtection="1">
      <alignment/>
      <protection locked="0"/>
    </xf>
    <xf numFmtId="0" fontId="8" fillId="10" borderId="16" xfId="0" applyNumberFormat="1" applyFont="1" applyFill="1" applyBorder="1" applyAlignment="1" applyProtection="1">
      <alignment horizontal="left"/>
      <protection locked="0"/>
    </xf>
    <xf numFmtId="0" fontId="7" fillId="10" borderId="16" xfId="0" applyNumberFormat="1" applyFont="1" applyFill="1" applyBorder="1" applyAlignment="1" applyProtection="1">
      <alignment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showGridLines="0" view="pageLayout" workbookViewId="0" topLeftCell="A38">
      <selection activeCell="D4" sqref="D4"/>
    </sheetView>
  </sheetViews>
  <sheetFormatPr defaultColWidth="9.33203125" defaultRowHeight="12.75"/>
  <cols>
    <col min="1" max="1" width="6.16015625" style="1" customWidth="1"/>
    <col min="2" max="2" width="7.16015625" style="1" customWidth="1"/>
    <col min="3" max="3" width="7" style="1" customWidth="1"/>
    <col min="4" max="4" width="68" style="1" customWidth="1"/>
    <col min="5" max="5" width="14" style="1" customWidth="1"/>
    <col min="6" max="6" width="15" style="1" customWidth="1"/>
    <col min="7" max="7" width="10.83203125" style="1" customWidth="1"/>
    <col min="8" max="8" width="14.5" style="2" customWidth="1"/>
    <col min="9" max="9" width="15" style="2" customWidth="1"/>
    <col min="10" max="10" width="11.16015625" style="2" customWidth="1"/>
    <col min="11" max="16384" width="9.33203125" style="1" customWidth="1"/>
  </cols>
  <sheetData>
    <row r="1" spans="1:10" ht="24" customHeight="1">
      <c r="A1" s="95" t="s">
        <v>153</v>
      </c>
      <c r="B1" s="95"/>
      <c r="C1" s="95"/>
      <c r="D1" s="95"/>
      <c r="E1" s="95"/>
      <c r="F1" s="95"/>
      <c r="G1" s="95"/>
      <c r="H1" s="96"/>
      <c r="I1" s="96"/>
      <c r="J1" s="96"/>
    </row>
    <row r="3" spans="5:10" ht="18.75" customHeight="1">
      <c r="E3" s="97" t="s">
        <v>154</v>
      </c>
      <c r="F3" s="97"/>
      <c r="G3" s="98"/>
      <c r="H3" s="99" t="s">
        <v>152</v>
      </c>
      <c r="I3" s="100"/>
      <c r="J3" s="100"/>
    </row>
    <row r="4" spans="1:10" ht="42" customHeight="1">
      <c r="A4" s="19" t="s">
        <v>0</v>
      </c>
      <c r="B4" s="19" t="s">
        <v>156</v>
      </c>
      <c r="C4" s="19" t="s">
        <v>155</v>
      </c>
      <c r="D4" s="20" t="s">
        <v>148</v>
      </c>
      <c r="E4" s="3" t="s">
        <v>146</v>
      </c>
      <c r="F4" s="4" t="s">
        <v>147</v>
      </c>
      <c r="G4" s="81" t="s">
        <v>158</v>
      </c>
      <c r="H4" s="89" t="s">
        <v>146</v>
      </c>
      <c r="I4" s="4" t="s">
        <v>147</v>
      </c>
      <c r="J4" s="5" t="s">
        <v>158</v>
      </c>
    </row>
    <row r="5" spans="1:10" ht="16.5" customHeight="1">
      <c r="A5" s="6" t="s">
        <v>1</v>
      </c>
      <c r="B5" s="6"/>
      <c r="C5" s="6"/>
      <c r="D5" s="7" t="s">
        <v>2</v>
      </c>
      <c r="E5" s="8" t="s">
        <v>3</v>
      </c>
      <c r="F5" s="9">
        <f>F6</f>
        <v>400420.17</v>
      </c>
      <c r="G5" s="82">
        <f>F5*100/E5</f>
        <v>100</v>
      </c>
      <c r="H5" s="90" t="s">
        <v>3</v>
      </c>
      <c r="I5" s="9">
        <f>I6</f>
        <v>400420.17</v>
      </c>
      <c r="J5" s="9">
        <f>I5*100/H5</f>
        <v>100</v>
      </c>
    </row>
    <row r="6" spans="1:10" ht="16.5" customHeight="1">
      <c r="A6" s="21"/>
      <c r="B6" s="11" t="s">
        <v>4</v>
      </c>
      <c r="C6" s="11"/>
      <c r="D6" s="12" t="s">
        <v>5</v>
      </c>
      <c r="E6" s="13" t="s">
        <v>3</v>
      </c>
      <c r="F6" s="14">
        <f>F7</f>
        <v>400420.17</v>
      </c>
      <c r="G6" s="83">
        <f>F6*100/E6</f>
        <v>100</v>
      </c>
      <c r="H6" s="91" t="s">
        <v>3</v>
      </c>
      <c r="I6" s="14">
        <f>SUM(I8:I13)</f>
        <v>400420.17</v>
      </c>
      <c r="J6" s="14">
        <f aca="true" t="shared" si="0" ref="J6:J78">I6*100/H6</f>
        <v>100</v>
      </c>
    </row>
    <row r="7" spans="1:10" ht="48.75" customHeight="1">
      <c r="A7" s="77"/>
      <c r="B7" s="76"/>
      <c r="C7" s="10" t="s">
        <v>149</v>
      </c>
      <c r="D7" s="15" t="s">
        <v>150</v>
      </c>
      <c r="E7" s="16" t="str">
        <f>E6</f>
        <v>400 420,17</v>
      </c>
      <c r="F7" s="16">
        <v>400420.17</v>
      </c>
      <c r="G7" s="84">
        <f>F7*100/E7</f>
        <v>100</v>
      </c>
      <c r="H7" s="92"/>
      <c r="I7" s="18"/>
      <c r="J7" s="18"/>
    </row>
    <row r="8" spans="1:10" ht="16.5" customHeight="1">
      <c r="A8" s="77"/>
      <c r="B8" s="22"/>
      <c r="C8" s="10" t="s">
        <v>6</v>
      </c>
      <c r="D8" s="15" t="s">
        <v>7</v>
      </c>
      <c r="E8" s="15"/>
      <c r="F8" s="15"/>
      <c r="G8" s="85"/>
      <c r="H8" s="92" t="s">
        <v>8</v>
      </c>
      <c r="I8" s="16">
        <v>4438.79</v>
      </c>
      <c r="J8" s="16">
        <f t="shared" si="0"/>
        <v>100</v>
      </c>
    </row>
    <row r="9" spans="1:10" ht="16.5" customHeight="1">
      <c r="A9" s="77"/>
      <c r="B9" s="22"/>
      <c r="C9" s="10" t="s">
        <v>9</v>
      </c>
      <c r="D9" s="15" t="s">
        <v>10</v>
      </c>
      <c r="E9" s="15"/>
      <c r="F9" s="15"/>
      <c r="G9" s="85"/>
      <c r="H9" s="92" t="s">
        <v>11</v>
      </c>
      <c r="I9" s="16">
        <v>759.03</v>
      </c>
      <c r="J9" s="16">
        <f t="shared" si="0"/>
        <v>100</v>
      </c>
    </row>
    <row r="10" spans="1:10" ht="16.5" customHeight="1">
      <c r="A10" s="77"/>
      <c r="B10" s="22"/>
      <c r="C10" s="10" t="s">
        <v>12</v>
      </c>
      <c r="D10" s="15" t="s">
        <v>13</v>
      </c>
      <c r="E10" s="15"/>
      <c r="F10" s="15"/>
      <c r="G10" s="85"/>
      <c r="H10" s="92" t="s">
        <v>14</v>
      </c>
      <c r="I10" s="16">
        <v>108.75</v>
      </c>
      <c r="J10" s="16">
        <f t="shared" si="0"/>
        <v>100</v>
      </c>
    </row>
    <row r="11" spans="1:10" ht="16.5" customHeight="1">
      <c r="A11" s="77"/>
      <c r="B11" s="22"/>
      <c r="C11" s="10" t="s">
        <v>15</v>
      </c>
      <c r="D11" s="15" t="s">
        <v>16</v>
      </c>
      <c r="E11" s="15"/>
      <c r="F11" s="15"/>
      <c r="G11" s="85"/>
      <c r="H11" s="92" t="s">
        <v>17</v>
      </c>
      <c r="I11" s="16">
        <v>78.31</v>
      </c>
      <c r="J11" s="16">
        <f t="shared" si="0"/>
        <v>100</v>
      </c>
    </row>
    <row r="12" spans="1:10" ht="16.5" customHeight="1">
      <c r="A12" s="77"/>
      <c r="B12" s="22"/>
      <c r="C12" s="10" t="s">
        <v>18</v>
      </c>
      <c r="D12" s="15" t="s">
        <v>19</v>
      </c>
      <c r="E12" s="15"/>
      <c r="F12" s="15"/>
      <c r="G12" s="85"/>
      <c r="H12" s="92" t="s">
        <v>20</v>
      </c>
      <c r="I12" s="16">
        <v>2466.5</v>
      </c>
      <c r="J12" s="16">
        <f t="shared" si="0"/>
        <v>100</v>
      </c>
    </row>
    <row r="13" spans="1:10" ht="16.5" customHeight="1">
      <c r="A13" s="78"/>
      <c r="B13" s="23"/>
      <c r="C13" s="10" t="s">
        <v>21</v>
      </c>
      <c r="D13" s="15" t="s">
        <v>22</v>
      </c>
      <c r="E13" s="15"/>
      <c r="F13" s="15"/>
      <c r="G13" s="85"/>
      <c r="H13" s="92" t="s">
        <v>23</v>
      </c>
      <c r="I13" s="16">
        <v>392568.79</v>
      </c>
      <c r="J13" s="16">
        <f t="shared" si="0"/>
        <v>100</v>
      </c>
    </row>
    <row r="14" spans="1:10" ht="16.5" customHeight="1">
      <c r="A14" s="79" t="s">
        <v>24</v>
      </c>
      <c r="B14" s="6"/>
      <c r="C14" s="6"/>
      <c r="D14" s="7" t="s">
        <v>25</v>
      </c>
      <c r="E14" s="8" t="s">
        <v>26</v>
      </c>
      <c r="F14" s="9">
        <f>F15</f>
        <v>64595</v>
      </c>
      <c r="G14" s="82">
        <f>F14*100/E14</f>
        <v>100</v>
      </c>
      <c r="H14" s="90" t="s">
        <v>26</v>
      </c>
      <c r="I14" s="9">
        <f>I15</f>
        <v>64595</v>
      </c>
      <c r="J14" s="9">
        <f t="shared" si="0"/>
        <v>100</v>
      </c>
    </row>
    <row r="15" spans="1:10" ht="16.5" customHeight="1">
      <c r="A15" s="80"/>
      <c r="B15" s="11" t="s">
        <v>27</v>
      </c>
      <c r="C15" s="11"/>
      <c r="D15" s="12" t="s">
        <v>28</v>
      </c>
      <c r="E15" s="13" t="s">
        <v>26</v>
      </c>
      <c r="F15" s="14">
        <f>F16</f>
        <v>64595</v>
      </c>
      <c r="G15" s="83">
        <f>F15*100/E15</f>
        <v>100</v>
      </c>
      <c r="H15" s="91" t="s">
        <v>26</v>
      </c>
      <c r="I15" s="14">
        <f>SUM(I17:I22)</f>
        <v>64595</v>
      </c>
      <c r="J15" s="14">
        <f t="shared" si="0"/>
        <v>100</v>
      </c>
    </row>
    <row r="16" spans="1:10" ht="43.5" customHeight="1">
      <c r="A16" s="77"/>
      <c r="B16" s="76"/>
      <c r="C16" s="10" t="s">
        <v>149</v>
      </c>
      <c r="D16" s="15" t="s">
        <v>150</v>
      </c>
      <c r="E16" s="16" t="str">
        <f>E15</f>
        <v>64 595,00</v>
      </c>
      <c r="F16" s="16">
        <v>64595</v>
      </c>
      <c r="G16" s="84">
        <f>F16*100/E16</f>
        <v>100</v>
      </c>
      <c r="H16" s="92"/>
      <c r="I16" s="18"/>
      <c r="J16" s="18"/>
    </row>
    <row r="17" spans="1:10" ht="16.5" customHeight="1">
      <c r="A17" s="77"/>
      <c r="B17" s="22"/>
      <c r="C17" s="10" t="s">
        <v>6</v>
      </c>
      <c r="D17" s="15" t="s">
        <v>7</v>
      </c>
      <c r="E17" s="15"/>
      <c r="F17" s="15"/>
      <c r="G17" s="85"/>
      <c r="H17" s="92" t="s">
        <v>29</v>
      </c>
      <c r="I17" s="16">
        <v>41597</v>
      </c>
      <c r="J17" s="16">
        <f t="shared" si="0"/>
        <v>100</v>
      </c>
    </row>
    <row r="18" spans="1:10" ht="16.5" customHeight="1">
      <c r="A18" s="77"/>
      <c r="B18" s="22"/>
      <c r="C18" s="10" t="s">
        <v>9</v>
      </c>
      <c r="D18" s="15" t="s">
        <v>10</v>
      </c>
      <c r="E18" s="15"/>
      <c r="F18" s="15"/>
      <c r="G18" s="85"/>
      <c r="H18" s="92" t="s">
        <v>30</v>
      </c>
      <c r="I18" s="16">
        <v>7069</v>
      </c>
      <c r="J18" s="16">
        <f t="shared" si="0"/>
        <v>100</v>
      </c>
    </row>
    <row r="19" spans="1:10" ht="16.5" customHeight="1">
      <c r="A19" s="77"/>
      <c r="B19" s="22"/>
      <c r="C19" s="10" t="s">
        <v>12</v>
      </c>
      <c r="D19" s="15" t="s">
        <v>13</v>
      </c>
      <c r="E19" s="15"/>
      <c r="F19" s="15"/>
      <c r="G19" s="85"/>
      <c r="H19" s="92" t="s">
        <v>31</v>
      </c>
      <c r="I19" s="16">
        <v>1018</v>
      </c>
      <c r="J19" s="16">
        <f t="shared" si="0"/>
        <v>100</v>
      </c>
    </row>
    <row r="20" spans="1:10" ht="16.5" customHeight="1">
      <c r="A20" s="77"/>
      <c r="B20" s="22"/>
      <c r="C20" s="10" t="s">
        <v>15</v>
      </c>
      <c r="D20" s="15" t="s">
        <v>16</v>
      </c>
      <c r="E20" s="15"/>
      <c r="F20" s="15"/>
      <c r="G20" s="85"/>
      <c r="H20" s="92" t="s">
        <v>32</v>
      </c>
      <c r="I20" s="16">
        <v>2235.22</v>
      </c>
      <c r="J20" s="16">
        <f t="shared" si="0"/>
        <v>100</v>
      </c>
    </row>
    <row r="21" spans="1:10" ht="16.5" customHeight="1">
      <c r="A21" s="77"/>
      <c r="B21" s="22"/>
      <c r="C21" s="10" t="s">
        <v>18</v>
      </c>
      <c r="D21" s="15" t="s">
        <v>19</v>
      </c>
      <c r="E21" s="15"/>
      <c r="F21" s="15"/>
      <c r="G21" s="85"/>
      <c r="H21" s="92" t="s">
        <v>33</v>
      </c>
      <c r="I21" s="16">
        <v>11942.29</v>
      </c>
      <c r="J21" s="16">
        <f t="shared" si="0"/>
        <v>99.99999999999999</v>
      </c>
    </row>
    <row r="22" spans="1:10" ht="16.5" customHeight="1">
      <c r="A22" s="78"/>
      <c r="B22" s="23"/>
      <c r="C22" s="10" t="s">
        <v>34</v>
      </c>
      <c r="D22" s="15" t="s">
        <v>35</v>
      </c>
      <c r="E22" s="15"/>
      <c r="F22" s="15"/>
      <c r="G22" s="85"/>
      <c r="H22" s="92" t="s">
        <v>36</v>
      </c>
      <c r="I22" s="16">
        <v>733.49</v>
      </c>
      <c r="J22" s="16">
        <f t="shared" si="0"/>
        <v>100</v>
      </c>
    </row>
    <row r="23" spans="1:10" ht="32.25" customHeight="1">
      <c r="A23" s="79" t="s">
        <v>37</v>
      </c>
      <c r="B23" s="6"/>
      <c r="C23" s="6"/>
      <c r="D23" s="7" t="s">
        <v>38</v>
      </c>
      <c r="E23" s="8" t="s">
        <v>39</v>
      </c>
      <c r="F23" s="9">
        <f>F24+F29+F38+F47</f>
        <v>31863</v>
      </c>
      <c r="G23" s="82">
        <f>F23*100/E23</f>
        <v>99.56254101178014</v>
      </c>
      <c r="H23" s="90" t="s">
        <v>39</v>
      </c>
      <c r="I23" s="9">
        <f>I24+I29+I38+I47</f>
        <v>31863</v>
      </c>
      <c r="J23" s="9">
        <f t="shared" si="0"/>
        <v>99.56254101178014</v>
      </c>
    </row>
    <row r="24" spans="1:10" ht="32.25" customHeight="1">
      <c r="A24" s="80"/>
      <c r="B24" s="11" t="s">
        <v>40</v>
      </c>
      <c r="C24" s="11"/>
      <c r="D24" s="12" t="s">
        <v>41</v>
      </c>
      <c r="E24" s="13" t="s">
        <v>42</v>
      </c>
      <c r="F24" s="14">
        <f>F25</f>
        <v>1109</v>
      </c>
      <c r="G24" s="83">
        <f>F24*100/E24</f>
        <v>100</v>
      </c>
      <c r="H24" s="91" t="s">
        <v>42</v>
      </c>
      <c r="I24" s="14">
        <f>SUM(I26:I28)</f>
        <v>1109</v>
      </c>
      <c r="J24" s="14">
        <f t="shared" si="0"/>
        <v>100</v>
      </c>
    </row>
    <row r="25" spans="1:10" ht="44.25" customHeight="1">
      <c r="A25" s="77"/>
      <c r="B25" s="76"/>
      <c r="C25" s="10" t="s">
        <v>149</v>
      </c>
      <c r="D25" s="15" t="s">
        <v>150</v>
      </c>
      <c r="E25" s="16" t="str">
        <f>E24</f>
        <v>1 109,00</v>
      </c>
      <c r="F25" s="16">
        <v>1109</v>
      </c>
      <c r="G25" s="84">
        <v>100</v>
      </c>
      <c r="H25" s="92"/>
      <c r="I25" s="18"/>
      <c r="J25" s="18"/>
    </row>
    <row r="26" spans="1:10" ht="16.5" customHeight="1">
      <c r="A26" s="77"/>
      <c r="B26" s="22"/>
      <c r="C26" s="10" t="s">
        <v>6</v>
      </c>
      <c r="D26" s="15" t="s">
        <v>7</v>
      </c>
      <c r="E26" s="15"/>
      <c r="F26" s="15"/>
      <c r="G26" s="85"/>
      <c r="H26" s="92" t="s">
        <v>43</v>
      </c>
      <c r="I26" s="16">
        <v>929</v>
      </c>
      <c r="J26" s="16">
        <f t="shared" si="0"/>
        <v>100</v>
      </c>
    </row>
    <row r="27" spans="1:10" ht="16.5" customHeight="1">
      <c r="A27" s="77"/>
      <c r="B27" s="22"/>
      <c r="C27" s="10" t="s">
        <v>9</v>
      </c>
      <c r="D27" s="15" t="s">
        <v>10</v>
      </c>
      <c r="E27" s="15"/>
      <c r="F27" s="15"/>
      <c r="G27" s="85"/>
      <c r="H27" s="92" t="s">
        <v>44</v>
      </c>
      <c r="I27" s="16">
        <v>158</v>
      </c>
      <c r="J27" s="16">
        <f t="shared" si="0"/>
        <v>100</v>
      </c>
    </row>
    <row r="28" spans="1:10" ht="16.5" customHeight="1">
      <c r="A28" s="77"/>
      <c r="B28" s="23"/>
      <c r="C28" s="10" t="s">
        <v>12</v>
      </c>
      <c r="D28" s="15" t="s">
        <v>13</v>
      </c>
      <c r="E28" s="15"/>
      <c r="F28" s="15"/>
      <c r="G28" s="85"/>
      <c r="H28" s="92" t="s">
        <v>45</v>
      </c>
      <c r="I28" s="16">
        <v>22</v>
      </c>
      <c r="J28" s="16">
        <f t="shared" si="0"/>
        <v>100</v>
      </c>
    </row>
    <row r="29" spans="1:10" ht="16.5" customHeight="1">
      <c r="A29" s="77"/>
      <c r="B29" s="11" t="s">
        <v>46</v>
      </c>
      <c r="C29" s="11"/>
      <c r="D29" s="12" t="s">
        <v>47</v>
      </c>
      <c r="E29" s="13" t="s">
        <v>48</v>
      </c>
      <c r="F29" s="14">
        <f>F30</f>
        <v>14519</v>
      </c>
      <c r="G29" s="83">
        <f>F29*100/E29</f>
        <v>100</v>
      </c>
      <c r="H29" s="91" t="s">
        <v>48</v>
      </c>
      <c r="I29" s="14">
        <f>SUM(I31:I37)</f>
        <v>14519</v>
      </c>
      <c r="J29" s="14">
        <f t="shared" si="0"/>
        <v>100</v>
      </c>
    </row>
    <row r="30" spans="1:10" ht="42.75" customHeight="1">
      <c r="A30" s="77"/>
      <c r="B30" s="76"/>
      <c r="C30" s="10" t="s">
        <v>149</v>
      </c>
      <c r="D30" s="15" t="s">
        <v>150</v>
      </c>
      <c r="E30" s="16" t="str">
        <f>E29</f>
        <v>14 519,00</v>
      </c>
      <c r="F30" s="16">
        <v>14519</v>
      </c>
      <c r="G30" s="84">
        <v>100</v>
      </c>
      <c r="H30" s="92"/>
      <c r="I30" s="18"/>
      <c r="J30" s="18"/>
    </row>
    <row r="31" spans="1:10" ht="16.5" customHeight="1">
      <c r="A31" s="77"/>
      <c r="B31" s="22"/>
      <c r="C31" s="10" t="s">
        <v>49</v>
      </c>
      <c r="D31" s="15" t="s">
        <v>50</v>
      </c>
      <c r="E31" s="15"/>
      <c r="F31" s="15"/>
      <c r="G31" s="85"/>
      <c r="H31" s="92" t="s">
        <v>51</v>
      </c>
      <c r="I31" s="16">
        <v>7269</v>
      </c>
      <c r="J31" s="16">
        <f t="shared" si="0"/>
        <v>100</v>
      </c>
    </row>
    <row r="32" spans="1:10" ht="16.5" customHeight="1">
      <c r="A32" s="77"/>
      <c r="B32" s="22"/>
      <c r="C32" s="10" t="s">
        <v>9</v>
      </c>
      <c r="D32" s="15" t="s">
        <v>10</v>
      </c>
      <c r="E32" s="15"/>
      <c r="F32" s="15"/>
      <c r="G32" s="85"/>
      <c r="H32" s="92" t="s">
        <v>52</v>
      </c>
      <c r="I32" s="16">
        <v>506.99</v>
      </c>
      <c r="J32" s="16">
        <f t="shared" si="0"/>
        <v>100</v>
      </c>
    </row>
    <row r="33" spans="1:10" ht="16.5" customHeight="1">
      <c r="A33" s="77"/>
      <c r="B33" s="22"/>
      <c r="C33" s="10" t="s">
        <v>12</v>
      </c>
      <c r="D33" s="15" t="s">
        <v>13</v>
      </c>
      <c r="E33" s="15"/>
      <c r="F33" s="15"/>
      <c r="G33" s="85"/>
      <c r="H33" s="92" t="s">
        <v>53</v>
      </c>
      <c r="I33" s="16">
        <v>50.22</v>
      </c>
      <c r="J33" s="16">
        <f t="shared" si="0"/>
        <v>100</v>
      </c>
    </row>
    <row r="34" spans="1:10" ht="16.5" customHeight="1">
      <c r="A34" s="77"/>
      <c r="B34" s="22"/>
      <c r="C34" s="10" t="s">
        <v>54</v>
      </c>
      <c r="D34" s="15" t="s">
        <v>55</v>
      </c>
      <c r="E34" s="15"/>
      <c r="F34" s="15"/>
      <c r="G34" s="85"/>
      <c r="H34" s="92" t="s">
        <v>56</v>
      </c>
      <c r="I34" s="16">
        <v>2965</v>
      </c>
      <c r="J34" s="16">
        <f t="shared" si="0"/>
        <v>100</v>
      </c>
    </row>
    <row r="35" spans="1:10" ht="16.5" customHeight="1">
      <c r="A35" s="77"/>
      <c r="B35" s="22"/>
      <c r="C35" s="10" t="s">
        <v>15</v>
      </c>
      <c r="D35" s="15" t="s">
        <v>16</v>
      </c>
      <c r="E35" s="15"/>
      <c r="F35" s="15"/>
      <c r="G35" s="85"/>
      <c r="H35" s="92" t="s">
        <v>57</v>
      </c>
      <c r="I35" s="16">
        <v>1465.74</v>
      </c>
      <c r="J35" s="16">
        <f t="shared" si="0"/>
        <v>100</v>
      </c>
    </row>
    <row r="36" spans="1:10" ht="16.5" customHeight="1">
      <c r="A36" s="77"/>
      <c r="B36" s="22"/>
      <c r="C36" s="10" t="s">
        <v>18</v>
      </c>
      <c r="D36" s="15" t="s">
        <v>19</v>
      </c>
      <c r="E36" s="15"/>
      <c r="F36" s="15"/>
      <c r="G36" s="85"/>
      <c r="H36" s="92" t="s">
        <v>58</v>
      </c>
      <c r="I36" s="16">
        <v>2174.03</v>
      </c>
      <c r="J36" s="16">
        <f t="shared" si="0"/>
        <v>100</v>
      </c>
    </row>
    <row r="37" spans="1:10" ht="16.5" customHeight="1">
      <c r="A37" s="77"/>
      <c r="B37" s="23"/>
      <c r="C37" s="10" t="s">
        <v>34</v>
      </c>
      <c r="D37" s="15" t="s">
        <v>35</v>
      </c>
      <c r="E37" s="15"/>
      <c r="F37" s="15"/>
      <c r="G37" s="85"/>
      <c r="H37" s="92" t="s">
        <v>59</v>
      </c>
      <c r="I37" s="16">
        <v>88.02</v>
      </c>
      <c r="J37" s="16">
        <f t="shared" si="0"/>
        <v>100</v>
      </c>
    </row>
    <row r="38" spans="1:10" ht="16.5" customHeight="1">
      <c r="A38" s="77"/>
      <c r="B38" s="11" t="s">
        <v>60</v>
      </c>
      <c r="C38" s="11"/>
      <c r="D38" s="12" t="s">
        <v>61</v>
      </c>
      <c r="E38" s="13" t="s">
        <v>62</v>
      </c>
      <c r="F38" s="14">
        <f>F39</f>
        <v>9351</v>
      </c>
      <c r="G38" s="83">
        <f>F38*100/E38</f>
        <v>100</v>
      </c>
      <c r="H38" s="91" t="s">
        <v>62</v>
      </c>
      <c r="I38" s="14">
        <f>SUM(I40:I46)</f>
        <v>9351</v>
      </c>
      <c r="J38" s="14">
        <f t="shared" si="0"/>
        <v>100</v>
      </c>
    </row>
    <row r="39" spans="1:10" ht="43.5" customHeight="1">
      <c r="A39" s="77"/>
      <c r="B39" s="76"/>
      <c r="C39" s="10" t="s">
        <v>149</v>
      </c>
      <c r="D39" s="15" t="s">
        <v>150</v>
      </c>
      <c r="E39" s="16" t="str">
        <f>E38</f>
        <v>9 351,00</v>
      </c>
      <c r="F39" s="16">
        <v>9351</v>
      </c>
      <c r="G39" s="84">
        <v>100</v>
      </c>
      <c r="H39" s="92"/>
      <c r="I39" s="18"/>
      <c r="J39" s="18"/>
    </row>
    <row r="40" spans="1:10" ht="16.5" customHeight="1">
      <c r="A40" s="77"/>
      <c r="B40" s="22"/>
      <c r="C40" s="10" t="s">
        <v>49</v>
      </c>
      <c r="D40" s="15" t="s">
        <v>50</v>
      </c>
      <c r="E40" s="15"/>
      <c r="F40" s="15"/>
      <c r="G40" s="85"/>
      <c r="H40" s="92" t="s">
        <v>63</v>
      </c>
      <c r="I40" s="16">
        <v>4315</v>
      </c>
      <c r="J40" s="16">
        <f t="shared" si="0"/>
        <v>100</v>
      </c>
    </row>
    <row r="41" spans="1:10" ht="16.5" customHeight="1">
      <c r="A41" s="77"/>
      <c r="B41" s="22"/>
      <c r="C41" s="10" t="s">
        <v>9</v>
      </c>
      <c r="D41" s="15" t="s">
        <v>10</v>
      </c>
      <c r="E41" s="15"/>
      <c r="F41" s="15"/>
      <c r="G41" s="85"/>
      <c r="H41" s="92" t="s">
        <v>64</v>
      </c>
      <c r="I41" s="16">
        <v>356.7</v>
      </c>
      <c r="J41" s="16">
        <f t="shared" si="0"/>
        <v>100</v>
      </c>
    </row>
    <row r="42" spans="1:10" ht="16.5" customHeight="1">
      <c r="A42" s="77"/>
      <c r="B42" s="22"/>
      <c r="C42" s="10" t="s">
        <v>12</v>
      </c>
      <c r="D42" s="15" t="s">
        <v>13</v>
      </c>
      <c r="E42" s="15"/>
      <c r="F42" s="15"/>
      <c r="G42" s="85"/>
      <c r="H42" s="92" t="s">
        <v>65</v>
      </c>
      <c r="I42" s="16">
        <v>31.86</v>
      </c>
      <c r="J42" s="16">
        <f t="shared" si="0"/>
        <v>100</v>
      </c>
    </row>
    <row r="43" spans="1:10" ht="16.5" customHeight="1">
      <c r="A43" s="77"/>
      <c r="B43" s="22"/>
      <c r="C43" s="10" t="s">
        <v>54</v>
      </c>
      <c r="D43" s="15" t="s">
        <v>55</v>
      </c>
      <c r="E43" s="15"/>
      <c r="F43" s="15"/>
      <c r="G43" s="85"/>
      <c r="H43" s="92" t="s">
        <v>66</v>
      </c>
      <c r="I43" s="16">
        <v>2336</v>
      </c>
      <c r="J43" s="16">
        <f t="shared" si="0"/>
        <v>100</v>
      </c>
    </row>
    <row r="44" spans="1:10" ht="16.5" customHeight="1">
      <c r="A44" s="77"/>
      <c r="B44" s="22"/>
      <c r="C44" s="10" t="s">
        <v>15</v>
      </c>
      <c r="D44" s="15" t="s">
        <v>16</v>
      </c>
      <c r="E44" s="15"/>
      <c r="F44" s="15"/>
      <c r="G44" s="85"/>
      <c r="H44" s="92" t="s">
        <v>67</v>
      </c>
      <c r="I44" s="16">
        <v>234.87</v>
      </c>
      <c r="J44" s="16">
        <f t="shared" si="0"/>
        <v>100</v>
      </c>
    </row>
    <row r="45" spans="1:10" ht="16.5" customHeight="1">
      <c r="A45" s="77"/>
      <c r="B45" s="22"/>
      <c r="C45" s="10" t="s">
        <v>18</v>
      </c>
      <c r="D45" s="15" t="s">
        <v>19</v>
      </c>
      <c r="E45" s="15"/>
      <c r="F45" s="15"/>
      <c r="G45" s="85"/>
      <c r="H45" s="92" t="s">
        <v>68</v>
      </c>
      <c r="I45" s="16">
        <v>2042.62</v>
      </c>
      <c r="J45" s="16">
        <f t="shared" si="0"/>
        <v>100</v>
      </c>
    </row>
    <row r="46" spans="1:10" ht="16.5" customHeight="1">
      <c r="A46" s="77"/>
      <c r="B46" s="23"/>
      <c r="C46" s="10" t="s">
        <v>34</v>
      </c>
      <c r="D46" s="15" t="s">
        <v>35</v>
      </c>
      <c r="E46" s="15"/>
      <c r="F46" s="15"/>
      <c r="G46" s="85"/>
      <c r="H46" s="92" t="s">
        <v>69</v>
      </c>
      <c r="I46" s="16">
        <v>33.95</v>
      </c>
      <c r="J46" s="16">
        <f t="shared" si="0"/>
        <v>100</v>
      </c>
    </row>
    <row r="47" spans="1:10" ht="16.5" customHeight="1">
      <c r="A47" s="77"/>
      <c r="B47" s="11" t="s">
        <v>70</v>
      </c>
      <c r="C47" s="11"/>
      <c r="D47" s="12" t="s">
        <v>71</v>
      </c>
      <c r="E47" s="13" t="s">
        <v>72</v>
      </c>
      <c r="F47" s="14">
        <f>F48</f>
        <v>6884</v>
      </c>
      <c r="G47" s="83">
        <f>F47*100/E47</f>
        <v>98.00683371298406</v>
      </c>
      <c r="H47" s="91" t="s">
        <v>72</v>
      </c>
      <c r="I47" s="14">
        <f>SUM(I49:I55)</f>
        <v>6884</v>
      </c>
      <c r="J47" s="14">
        <f t="shared" si="0"/>
        <v>98.00683371298406</v>
      </c>
    </row>
    <row r="48" spans="1:10" ht="42.75" customHeight="1">
      <c r="A48" s="77"/>
      <c r="B48" s="76"/>
      <c r="C48" s="10" t="s">
        <v>149</v>
      </c>
      <c r="D48" s="15" t="s">
        <v>150</v>
      </c>
      <c r="E48" s="16" t="str">
        <f>E47</f>
        <v>7 024,00</v>
      </c>
      <c r="F48" s="16">
        <v>6884</v>
      </c>
      <c r="G48" s="84">
        <v>98.01</v>
      </c>
      <c r="H48" s="92"/>
      <c r="I48" s="18"/>
      <c r="J48" s="18"/>
    </row>
    <row r="49" spans="1:10" ht="16.5" customHeight="1">
      <c r="A49" s="77"/>
      <c r="B49" s="22"/>
      <c r="C49" s="10" t="s">
        <v>49</v>
      </c>
      <c r="D49" s="15" t="s">
        <v>50</v>
      </c>
      <c r="E49" s="15"/>
      <c r="F49" s="15"/>
      <c r="G49" s="85"/>
      <c r="H49" s="92" t="s">
        <v>73</v>
      </c>
      <c r="I49" s="16">
        <v>2705.8</v>
      </c>
      <c r="J49" s="16">
        <f t="shared" si="0"/>
        <v>95.08046946377117</v>
      </c>
    </row>
    <row r="50" spans="1:10" ht="16.5" customHeight="1">
      <c r="A50" s="77"/>
      <c r="B50" s="22"/>
      <c r="C50" s="10" t="s">
        <v>9</v>
      </c>
      <c r="D50" s="15" t="s">
        <v>10</v>
      </c>
      <c r="E50" s="15"/>
      <c r="F50" s="15"/>
      <c r="G50" s="85"/>
      <c r="H50" s="92" t="s">
        <v>74</v>
      </c>
      <c r="I50" s="16">
        <v>243.69</v>
      </c>
      <c r="J50" s="16">
        <f t="shared" si="0"/>
        <v>100</v>
      </c>
    </row>
    <row r="51" spans="1:10" ht="16.5" customHeight="1">
      <c r="A51" s="77"/>
      <c r="B51" s="22"/>
      <c r="C51" s="10" t="s">
        <v>12</v>
      </c>
      <c r="D51" s="15" t="s">
        <v>13</v>
      </c>
      <c r="E51" s="15"/>
      <c r="F51" s="15"/>
      <c r="G51" s="85"/>
      <c r="H51" s="92" t="s">
        <v>75</v>
      </c>
      <c r="I51" s="16">
        <v>19.61</v>
      </c>
      <c r="J51" s="16">
        <f t="shared" si="0"/>
        <v>100</v>
      </c>
    </row>
    <row r="52" spans="1:10" ht="16.5" customHeight="1">
      <c r="A52" s="77"/>
      <c r="B52" s="22"/>
      <c r="C52" s="10" t="s">
        <v>54</v>
      </c>
      <c r="D52" s="15" t="s">
        <v>55</v>
      </c>
      <c r="E52" s="15"/>
      <c r="F52" s="15"/>
      <c r="G52" s="85"/>
      <c r="H52" s="92" t="s">
        <v>76</v>
      </c>
      <c r="I52" s="16">
        <v>1615</v>
      </c>
      <c r="J52" s="16">
        <f t="shared" si="0"/>
        <v>100</v>
      </c>
    </row>
    <row r="53" spans="1:10" ht="16.5" customHeight="1">
      <c r="A53" s="77"/>
      <c r="B53" s="22"/>
      <c r="C53" s="10" t="s">
        <v>15</v>
      </c>
      <c r="D53" s="15" t="s">
        <v>16</v>
      </c>
      <c r="E53" s="15"/>
      <c r="F53" s="15"/>
      <c r="G53" s="85"/>
      <c r="H53" s="92" t="s">
        <v>77</v>
      </c>
      <c r="I53" s="16">
        <v>249.61</v>
      </c>
      <c r="J53" s="16">
        <f t="shared" si="0"/>
        <v>100</v>
      </c>
    </row>
    <row r="54" spans="1:10" ht="16.5" customHeight="1">
      <c r="A54" s="77"/>
      <c r="B54" s="22"/>
      <c r="C54" s="10" t="s">
        <v>18</v>
      </c>
      <c r="D54" s="15" t="s">
        <v>19</v>
      </c>
      <c r="E54" s="15"/>
      <c r="F54" s="15"/>
      <c r="G54" s="85"/>
      <c r="H54" s="92" t="s">
        <v>78</v>
      </c>
      <c r="I54" s="16">
        <v>2033.89</v>
      </c>
      <c r="J54" s="16">
        <f t="shared" si="0"/>
        <v>100</v>
      </c>
    </row>
    <row r="55" spans="1:10" ht="16.5" customHeight="1">
      <c r="A55" s="78"/>
      <c r="B55" s="23"/>
      <c r="C55" s="10" t="s">
        <v>34</v>
      </c>
      <c r="D55" s="15" t="s">
        <v>35</v>
      </c>
      <c r="E55" s="15"/>
      <c r="F55" s="15"/>
      <c r="G55" s="85"/>
      <c r="H55" s="92" t="s">
        <v>79</v>
      </c>
      <c r="I55" s="16">
        <v>16.4</v>
      </c>
      <c r="J55" s="16">
        <f t="shared" si="0"/>
        <v>100</v>
      </c>
    </row>
    <row r="56" spans="1:10" ht="16.5" customHeight="1">
      <c r="A56" s="79" t="s">
        <v>80</v>
      </c>
      <c r="B56" s="6"/>
      <c r="C56" s="6"/>
      <c r="D56" s="7" t="s">
        <v>81</v>
      </c>
      <c r="E56" s="8" t="s">
        <v>82</v>
      </c>
      <c r="F56" s="9">
        <f>F57+F64</f>
        <v>67162.12</v>
      </c>
      <c r="G56" s="82">
        <f>F56*100/E56</f>
        <v>95.65742391978247</v>
      </c>
      <c r="H56" s="90" t="s">
        <v>82</v>
      </c>
      <c r="I56" s="9">
        <f>SUM(I57+I64)</f>
        <v>67162.12</v>
      </c>
      <c r="J56" s="9">
        <f t="shared" si="0"/>
        <v>95.65742391978247</v>
      </c>
    </row>
    <row r="57" spans="1:10" ht="16.5" customHeight="1">
      <c r="A57" s="80"/>
      <c r="B57" s="11" t="s">
        <v>83</v>
      </c>
      <c r="C57" s="11"/>
      <c r="D57" s="12" t="s">
        <v>84</v>
      </c>
      <c r="E57" s="13" t="s">
        <v>85</v>
      </c>
      <c r="F57" s="14">
        <f>F58</f>
        <v>42731.14</v>
      </c>
      <c r="G57" s="83">
        <f>F57*100/E57</f>
        <v>96.10759985488657</v>
      </c>
      <c r="H57" s="91" t="s">
        <v>85</v>
      </c>
      <c r="I57" s="14">
        <f>SUM(I59:I63)</f>
        <v>42731.14</v>
      </c>
      <c r="J57" s="14">
        <f t="shared" si="0"/>
        <v>96.10759985488657</v>
      </c>
    </row>
    <row r="58" spans="1:10" ht="44.25" customHeight="1">
      <c r="A58" s="77"/>
      <c r="B58" s="76"/>
      <c r="C58" s="10" t="s">
        <v>149</v>
      </c>
      <c r="D58" s="15" t="s">
        <v>150</v>
      </c>
      <c r="E58" s="17">
        <v>44461.77</v>
      </c>
      <c r="F58" s="17">
        <v>42731.14</v>
      </c>
      <c r="G58" s="86"/>
      <c r="H58" s="92"/>
      <c r="I58" s="18"/>
      <c r="J58" s="18"/>
    </row>
    <row r="59" spans="1:10" ht="16.5" customHeight="1">
      <c r="A59" s="77"/>
      <c r="B59" s="22"/>
      <c r="C59" s="10" t="s">
        <v>6</v>
      </c>
      <c r="D59" s="15" t="s">
        <v>7</v>
      </c>
      <c r="E59" s="15"/>
      <c r="F59" s="15"/>
      <c r="G59" s="85"/>
      <c r="H59" s="92" t="s">
        <v>86</v>
      </c>
      <c r="I59" s="16">
        <v>327.6</v>
      </c>
      <c r="J59" s="16">
        <f t="shared" si="0"/>
        <v>95.74747917580011</v>
      </c>
    </row>
    <row r="60" spans="1:10" ht="16.5" customHeight="1">
      <c r="A60" s="77"/>
      <c r="B60" s="22"/>
      <c r="C60" s="10" t="s">
        <v>9</v>
      </c>
      <c r="D60" s="15" t="s">
        <v>10</v>
      </c>
      <c r="E60" s="15"/>
      <c r="F60" s="15"/>
      <c r="G60" s="85"/>
      <c r="H60" s="92" t="s">
        <v>87</v>
      </c>
      <c r="I60" s="16">
        <v>51.66</v>
      </c>
      <c r="J60" s="16">
        <f t="shared" si="0"/>
        <v>100</v>
      </c>
    </row>
    <row r="61" spans="1:10" ht="16.5" customHeight="1">
      <c r="A61" s="77"/>
      <c r="B61" s="22"/>
      <c r="C61" s="10" t="s">
        <v>12</v>
      </c>
      <c r="D61" s="15" t="s">
        <v>13</v>
      </c>
      <c r="E61" s="15"/>
      <c r="F61" s="15"/>
      <c r="G61" s="85"/>
      <c r="H61" s="92" t="s">
        <v>88</v>
      </c>
      <c r="I61" s="16">
        <v>7.93</v>
      </c>
      <c r="J61" s="16">
        <f t="shared" si="0"/>
        <v>94.63007159904534</v>
      </c>
    </row>
    <row r="62" spans="1:10" ht="16.5" customHeight="1">
      <c r="A62" s="77"/>
      <c r="B62" s="22"/>
      <c r="C62" s="10" t="s">
        <v>89</v>
      </c>
      <c r="D62" s="15" t="s">
        <v>90</v>
      </c>
      <c r="E62" s="15"/>
      <c r="F62" s="15"/>
      <c r="G62" s="85"/>
      <c r="H62" s="92" t="s">
        <v>91</v>
      </c>
      <c r="I62" s="16">
        <v>42308.06</v>
      </c>
      <c r="J62" s="16">
        <f t="shared" si="0"/>
        <v>96.10293912209539</v>
      </c>
    </row>
    <row r="63" spans="1:10" ht="16.5" customHeight="1">
      <c r="A63" s="77"/>
      <c r="B63" s="23"/>
      <c r="C63" s="10" t="s">
        <v>18</v>
      </c>
      <c r="D63" s="15" t="s">
        <v>19</v>
      </c>
      <c r="E63" s="15"/>
      <c r="F63" s="15"/>
      <c r="G63" s="85"/>
      <c r="H63" s="92" t="s">
        <v>92</v>
      </c>
      <c r="I63" s="16">
        <v>35.89</v>
      </c>
      <c r="J63" s="16">
        <f t="shared" si="0"/>
        <v>100</v>
      </c>
    </row>
    <row r="64" spans="1:10" ht="16.5" customHeight="1">
      <c r="A64" s="77"/>
      <c r="B64" s="11" t="s">
        <v>93</v>
      </c>
      <c r="C64" s="11"/>
      <c r="D64" s="12" t="s">
        <v>94</v>
      </c>
      <c r="E64" s="13" t="s">
        <v>95</v>
      </c>
      <c r="F64" s="14">
        <f>F65</f>
        <v>24430.98</v>
      </c>
      <c r="G64" s="83">
        <f>F64*100/E64</f>
        <v>94.88009780452455</v>
      </c>
      <c r="H64" s="91" t="s">
        <v>95</v>
      </c>
      <c r="I64" s="14">
        <f>SUM(I66:I69)</f>
        <v>24430.98</v>
      </c>
      <c r="J64" s="14">
        <f t="shared" si="0"/>
        <v>94.88009780452455</v>
      </c>
    </row>
    <row r="65" spans="1:10" ht="41.25" customHeight="1">
      <c r="A65" s="77"/>
      <c r="B65" s="76"/>
      <c r="C65" s="10" t="s">
        <v>149</v>
      </c>
      <c r="D65" s="15" t="s">
        <v>150</v>
      </c>
      <c r="E65" s="17" t="str">
        <f>E64</f>
        <v>25 749,32</v>
      </c>
      <c r="F65" s="18">
        <v>24430.98</v>
      </c>
      <c r="G65" s="87">
        <f>F65*100/E65</f>
        <v>94.88009780452455</v>
      </c>
      <c r="H65" s="92"/>
      <c r="I65" s="18"/>
      <c r="J65" s="18"/>
    </row>
    <row r="66" spans="1:10" ht="16.5" customHeight="1">
      <c r="A66" s="77"/>
      <c r="B66" s="22"/>
      <c r="C66" s="10" t="s">
        <v>6</v>
      </c>
      <c r="D66" s="15" t="s">
        <v>7</v>
      </c>
      <c r="E66" s="15"/>
      <c r="F66" s="15"/>
      <c r="G66" s="85"/>
      <c r="H66" s="92" t="s">
        <v>96</v>
      </c>
      <c r="I66" s="16">
        <v>202.33</v>
      </c>
      <c r="J66" s="16">
        <f t="shared" si="0"/>
        <v>94.87924970691677</v>
      </c>
    </row>
    <row r="67" spans="1:10" ht="16.5" customHeight="1">
      <c r="A67" s="77"/>
      <c r="B67" s="22"/>
      <c r="C67" s="10" t="s">
        <v>9</v>
      </c>
      <c r="D67" s="15" t="s">
        <v>10</v>
      </c>
      <c r="E67" s="15"/>
      <c r="F67" s="15"/>
      <c r="G67" s="85"/>
      <c r="H67" s="92" t="s">
        <v>97</v>
      </c>
      <c r="I67" s="16">
        <v>34.6</v>
      </c>
      <c r="J67" s="16">
        <f t="shared" si="0"/>
        <v>94.87249794351523</v>
      </c>
    </row>
    <row r="68" spans="1:10" ht="16.5" customHeight="1">
      <c r="A68" s="77"/>
      <c r="B68" s="22"/>
      <c r="C68" s="10" t="s">
        <v>12</v>
      </c>
      <c r="D68" s="15" t="s">
        <v>13</v>
      </c>
      <c r="E68" s="15"/>
      <c r="F68" s="15"/>
      <c r="G68" s="85"/>
      <c r="H68" s="92" t="s">
        <v>98</v>
      </c>
      <c r="I68" s="16">
        <v>4.96</v>
      </c>
      <c r="J68" s="16">
        <f t="shared" si="0"/>
        <v>95.01915708812261</v>
      </c>
    </row>
    <row r="69" spans="1:10" ht="16.5" customHeight="1">
      <c r="A69" s="78"/>
      <c r="B69" s="23"/>
      <c r="C69" s="10" t="s">
        <v>89</v>
      </c>
      <c r="D69" s="15" t="s">
        <v>90</v>
      </c>
      <c r="E69" s="15"/>
      <c r="F69" s="15"/>
      <c r="G69" s="85"/>
      <c r="H69" s="92" t="s">
        <v>99</v>
      </c>
      <c r="I69" s="16">
        <v>24189.09</v>
      </c>
      <c r="J69" s="16">
        <f t="shared" si="0"/>
        <v>94.8800872976711</v>
      </c>
    </row>
    <row r="70" spans="1:10" ht="16.5" customHeight="1">
      <c r="A70" s="79" t="s">
        <v>100</v>
      </c>
      <c r="B70" s="6"/>
      <c r="C70" s="6"/>
      <c r="D70" s="7" t="s">
        <v>101</v>
      </c>
      <c r="E70" s="9">
        <f>E71+E84+E87+E91+E94</f>
        <v>1289659</v>
      </c>
      <c r="F70" s="9">
        <f>F71+F84+F87+F91+F94</f>
        <v>1251458.52</v>
      </c>
      <c r="G70" s="82">
        <f>F70*100/E70</f>
        <v>97.03793948632934</v>
      </c>
      <c r="H70" s="90" t="s">
        <v>102</v>
      </c>
      <c r="I70" s="9">
        <f>I71+I84+I87+I91+I94</f>
        <v>1251458.52</v>
      </c>
      <c r="J70" s="9">
        <f t="shared" si="0"/>
        <v>97.03793948632934</v>
      </c>
    </row>
    <row r="71" spans="1:10" ht="36.75" customHeight="1">
      <c r="A71" s="80"/>
      <c r="B71" s="11" t="s">
        <v>103</v>
      </c>
      <c r="C71" s="11"/>
      <c r="D71" s="12" t="s">
        <v>104</v>
      </c>
      <c r="E71" s="13" t="s">
        <v>105</v>
      </c>
      <c r="F71" s="14">
        <f>F72</f>
        <v>1241181.82</v>
      </c>
      <c r="G71" s="83">
        <f>F71*100/E71</f>
        <v>97.1346593154614</v>
      </c>
      <c r="H71" s="91" t="s">
        <v>105</v>
      </c>
      <c r="I71" s="14">
        <f>SUM(I73:I83)</f>
        <v>1241181.82</v>
      </c>
      <c r="J71" s="14">
        <f t="shared" si="0"/>
        <v>97.1346593154614</v>
      </c>
    </row>
    <row r="72" spans="1:10" ht="45" customHeight="1">
      <c r="A72" s="77"/>
      <c r="B72" s="76"/>
      <c r="C72" s="10" t="s">
        <v>149</v>
      </c>
      <c r="D72" s="15" t="s">
        <v>150</v>
      </c>
      <c r="E72" s="17" t="str">
        <f>E71</f>
        <v>1 277 795,00</v>
      </c>
      <c r="F72" s="18">
        <v>1241181.82</v>
      </c>
      <c r="G72" s="87">
        <f>F72*100/E72</f>
        <v>97.1346593154614</v>
      </c>
      <c r="H72" s="92"/>
      <c r="I72" s="18"/>
      <c r="J72" s="18"/>
    </row>
    <row r="73" spans="1:10" ht="16.5" customHeight="1">
      <c r="A73" s="77"/>
      <c r="B73" s="22"/>
      <c r="C73" s="10" t="s">
        <v>106</v>
      </c>
      <c r="D73" s="15" t="s">
        <v>107</v>
      </c>
      <c r="E73" s="15"/>
      <c r="F73" s="15"/>
      <c r="G73" s="85"/>
      <c r="H73" s="92" t="s">
        <v>108</v>
      </c>
      <c r="I73" s="16">
        <v>1141628.28</v>
      </c>
      <c r="J73" s="16">
        <f t="shared" si="0"/>
        <v>97.12951614261759</v>
      </c>
    </row>
    <row r="74" spans="1:10" ht="16.5" customHeight="1">
      <c r="A74" s="77"/>
      <c r="B74" s="22"/>
      <c r="C74" s="10" t="s">
        <v>6</v>
      </c>
      <c r="D74" s="15" t="s">
        <v>7</v>
      </c>
      <c r="E74" s="15"/>
      <c r="F74" s="15"/>
      <c r="G74" s="85"/>
      <c r="H74" s="92" t="s">
        <v>109</v>
      </c>
      <c r="I74" s="16">
        <v>19525</v>
      </c>
      <c r="J74" s="16">
        <f t="shared" si="0"/>
        <v>100</v>
      </c>
    </row>
    <row r="75" spans="1:10" ht="16.5" customHeight="1">
      <c r="A75" s="77"/>
      <c r="B75" s="22"/>
      <c r="C75" s="10" t="s">
        <v>9</v>
      </c>
      <c r="D75" s="15" t="s">
        <v>10</v>
      </c>
      <c r="E75" s="15"/>
      <c r="F75" s="15"/>
      <c r="G75" s="85"/>
      <c r="H75" s="92" t="s">
        <v>110</v>
      </c>
      <c r="I75" s="16">
        <v>67378.99</v>
      </c>
      <c r="J75" s="16">
        <f t="shared" si="0"/>
        <v>99.30873422945409</v>
      </c>
    </row>
    <row r="76" spans="1:10" ht="16.5" customHeight="1">
      <c r="A76" s="77"/>
      <c r="B76" s="22"/>
      <c r="C76" s="10" t="s">
        <v>12</v>
      </c>
      <c r="D76" s="15" t="s">
        <v>13</v>
      </c>
      <c r="E76" s="15"/>
      <c r="F76" s="15"/>
      <c r="G76" s="85"/>
      <c r="H76" s="92" t="s">
        <v>111</v>
      </c>
      <c r="I76" s="16">
        <v>503</v>
      </c>
      <c r="J76" s="16">
        <f t="shared" si="0"/>
        <v>100</v>
      </c>
    </row>
    <row r="77" spans="1:10" ht="16.5" customHeight="1">
      <c r="A77" s="77"/>
      <c r="B77" s="22"/>
      <c r="C77" s="10" t="s">
        <v>15</v>
      </c>
      <c r="D77" s="15" t="s">
        <v>16</v>
      </c>
      <c r="E77" s="15"/>
      <c r="F77" s="15"/>
      <c r="G77" s="85"/>
      <c r="H77" s="92" t="s">
        <v>112</v>
      </c>
      <c r="I77" s="16">
        <v>3500</v>
      </c>
      <c r="J77" s="16">
        <f t="shared" si="0"/>
        <v>100</v>
      </c>
    </row>
    <row r="78" spans="1:10" ht="16.5" customHeight="1">
      <c r="A78" s="77"/>
      <c r="B78" s="22"/>
      <c r="C78" s="10" t="s">
        <v>113</v>
      </c>
      <c r="D78" s="15" t="s">
        <v>114</v>
      </c>
      <c r="E78" s="15"/>
      <c r="F78" s="15"/>
      <c r="G78" s="85"/>
      <c r="H78" s="92" t="s">
        <v>115</v>
      </c>
      <c r="I78" s="16">
        <v>1100</v>
      </c>
      <c r="J78" s="16">
        <f t="shared" si="0"/>
        <v>100</v>
      </c>
    </row>
    <row r="79" spans="1:10" ht="16.5" customHeight="1">
      <c r="A79" s="77"/>
      <c r="B79" s="22"/>
      <c r="C79" s="10" t="s">
        <v>18</v>
      </c>
      <c r="D79" s="15" t="s">
        <v>19</v>
      </c>
      <c r="E79" s="15"/>
      <c r="F79" s="15"/>
      <c r="G79" s="85"/>
      <c r="H79" s="92" t="s">
        <v>116</v>
      </c>
      <c r="I79" s="16">
        <v>5240.36</v>
      </c>
      <c r="J79" s="16">
        <f aca="true" t="shared" si="1" ref="J79:J100">I79*100/H79</f>
        <v>74.77682648401826</v>
      </c>
    </row>
    <row r="80" spans="1:10" ht="16.5" customHeight="1">
      <c r="A80" s="77"/>
      <c r="B80" s="22"/>
      <c r="C80" s="10" t="s">
        <v>117</v>
      </c>
      <c r="D80" s="15" t="s">
        <v>118</v>
      </c>
      <c r="E80" s="15"/>
      <c r="F80" s="15"/>
      <c r="G80" s="85"/>
      <c r="H80" s="92" t="s">
        <v>119</v>
      </c>
      <c r="I80" s="16">
        <v>534.26</v>
      </c>
      <c r="J80" s="16">
        <f t="shared" si="1"/>
        <v>89.04333333333334</v>
      </c>
    </row>
    <row r="81" spans="1:10" ht="16.5" customHeight="1">
      <c r="A81" s="77"/>
      <c r="B81" s="22"/>
      <c r="C81" s="10" t="s">
        <v>34</v>
      </c>
      <c r="D81" s="15" t="s">
        <v>35</v>
      </c>
      <c r="E81" s="15"/>
      <c r="F81" s="15"/>
      <c r="G81" s="85"/>
      <c r="H81" s="92" t="s">
        <v>120</v>
      </c>
      <c r="I81" s="16">
        <v>0</v>
      </c>
      <c r="J81" s="16">
        <f t="shared" si="1"/>
        <v>0</v>
      </c>
    </row>
    <row r="82" spans="1:10" ht="16.5" customHeight="1">
      <c r="A82" s="77"/>
      <c r="B82" s="22"/>
      <c r="C82" s="10" t="s">
        <v>121</v>
      </c>
      <c r="D82" s="15" t="s">
        <v>122</v>
      </c>
      <c r="E82" s="15"/>
      <c r="F82" s="15"/>
      <c r="G82" s="85"/>
      <c r="H82" s="92" t="s">
        <v>123</v>
      </c>
      <c r="I82" s="16">
        <v>1093.93</v>
      </c>
      <c r="J82" s="16">
        <f t="shared" si="1"/>
        <v>99.99360146252285</v>
      </c>
    </row>
    <row r="83" spans="1:10" ht="12.75">
      <c r="A83" s="77"/>
      <c r="B83" s="23"/>
      <c r="C83" s="10" t="s">
        <v>124</v>
      </c>
      <c r="D83" s="15" t="s">
        <v>125</v>
      </c>
      <c r="E83" s="15"/>
      <c r="F83" s="15"/>
      <c r="G83" s="85"/>
      <c r="H83" s="92" t="s">
        <v>126</v>
      </c>
      <c r="I83" s="16">
        <v>678</v>
      </c>
      <c r="J83" s="16">
        <f t="shared" si="1"/>
        <v>56.5</v>
      </c>
    </row>
    <row r="84" spans="1:10" ht="48" customHeight="1">
      <c r="A84" s="77"/>
      <c r="B84" s="11" t="s">
        <v>127</v>
      </c>
      <c r="C84" s="11"/>
      <c r="D84" s="12" t="s">
        <v>128</v>
      </c>
      <c r="E84" s="13" t="s">
        <v>129</v>
      </c>
      <c r="F84" s="14">
        <f>F85</f>
        <v>4208.4</v>
      </c>
      <c r="G84" s="83">
        <f>F84*100/E84</f>
        <v>92.77777777777777</v>
      </c>
      <c r="H84" s="91" t="s">
        <v>129</v>
      </c>
      <c r="I84" s="14">
        <f>I86</f>
        <v>4208.4</v>
      </c>
      <c r="J84" s="14">
        <f t="shared" si="1"/>
        <v>92.77777777777777</v>
      </c>
    </row>
    <row r="85" spans="1:10" ht="48" customHeight="1">
      <c r="A85" s="77"/>
      <c r="B85" s="76"/>
      <c r="C85" s="10" t="s">
        <v>149</v>
      </c>
      <c r="D85" s="15" t="s">
        <v>150</v>
      </c>
      <c r="E85" s="17" t="str">
        <f>E84</f>
        <v>4 536,00</v>
      </c>
      <c r="F85" s="18">
        <v>4208.4</v>
      </c>
      <c r="G85" s="87">
        <f>G84</f>
        <v>92.77777777777777</v>
      </c>
      <c r="H85" s="92"/>
      <c r="I85" s="18"/>
      <c r="J85" s="18"/>
    </row>
    <row r="86" spans="1:10" ht="16.5" customHeight="1">
      <c r="A86" s="77"/>
      <c r="B86" s="23"/>
      <c r="C86" s="10" t="s">
        <v>130</v>
      </c>
      <c r="D86" s="15" t="s">
        <v>131</v>
      </c>
      <c r="E86" s="15"/>
      <c r="F86" s="15"/>
      <c r="G86" s="85"/>
      <c r="H86" s="92" t="s">
        <v>129</v>
      </c>
      <c r="I86" s="16">
        <v>4208.4</v>
      </c>
      <c r="J86" s="16">
        <f t="shared" si="1"/>
        <v>92.77777777777777</v>
      </c>
    </row>
    <row r="87" spans="1:10" ht="16.5" customHeight="1">
      <c r="A87" s="77"/>
      <c r="B87" s="11" t="s">
        <v>132</v>
      </c>
      <c r="C87" s="11"/>
      <c r="D87" s="12" t="s">
        <v>133</v>
      </c>
      <c r="E87" s="13" t="s">
        <v>134</v>
      </c>
      <c r="F87" s="14">
        <f>F88</f>
        <v>456.06</v>
      </c>
      <c r="G87" s="83">
        <f>F87*100/E87</f>
        <v>98.28879310344827</v>
      </c>
      <c r="H87" s="91" t="s">
        <v>134</v>
      </c>
      <c r="I87" s="14">
        <f>SUM(I89:I90)</f>
        <v>456.06</v>
      </c>
      <c r="J87" s="14">
        <f t="shared" si="1"/>
        <v>98.28879310344827</v>
      </c>
    </row>
    <row r="88" spans="1:10" ht="43.5" customHeight="1">
      <c r="A88" s="77"/>
      <c r="B88" s="76"/>
      <c r="C88" s="10" t="s">
        <v>149</v>
      </c>
      <c r="D88" s="15" t="s">
        <v>150</v>
      </c>
      <c r="E88" s="17" t="str">
        <f>E87</f>
        <v>464,00</v>
      </c>
      <c r="F88" s="18">
        <v>456.06</v>
      </c>
      <c r="G88" s="87">
        <f>G87</f>
        <v>98.28879310344827</v>
      </c>
      <c r="H88" s="92"/>
      <c r="I88" s="18"/>
      <c r="J88" s="18"/>
    </row>
    <row r="89" spans="1:10" ht="16.5" customHeight="1">
      <c r="A89" s="77"/>
      <c r="B89" s="22"/>
      <c r="C89" s="10" t="s">
        <v>106</v>
      </c>
      <c r="D89" s="15" t="s">
        <v>107</v>
      </c>
      <c r="E89" s="15"/>
      <c r="F89" s="15"/>
      <c r="G89" s="85"/>
      <c r="H89" s="92" t="s">
        <v>135</v>
      </c>
      <c r="I89" s="16">
        <v>447.12</v>
      </c>
      <c r="J89" s="16">
        <f t="shared" si="1"/>
        <v>98.3286418015482</v>
      </c>
    </row>
    <row r="90" spans="1:10" ht="16.5" customHeight="1">
      <c r="A90" s="77"/>
      <c r="B90" s="23"/>
      <c r="C90" s="10" t="s">
        <v>15</v>
      </c>
      <c r="D90" s="15" t="s">
        <v>16</v>
      </c>
      <c r="E90" s="15"/>
      <c r="F90" s="15"/>
      <c r="G90" s="85"/>
      <c r="H90" s="92" t="s">
        <v>136</v>
      </c>
      <c r="I90" s="16">
        <v>8.94</v>
      </c>
      <c r="J90" s="16">
        <f t="shared" si="1"/>
        <v>96.33620689655173</v>
      </c>
    </row>
    <row r="91" spans="1:10" ht="16.5" customHeight="1">
      <c r="A91" s="77"/>
      <c r="B91" s="11" t="s">
        <v>137</v>
      </c>
      <c r="C91" s="11"/>
      <c r="D91" s="12" t="s">
        <v>138</v>
      </c>
      <c r="E91" s="13" t="s">
        <v>139</v>
      </c>
      <c r="F91" s="14">
        <f>F92</f>
        <v>747.6</v>
      </c>
      <c r="G91" s="83">
        <f>F91*100/E91</f>
        <v>38.9375</v>
      </c>
      <c r="H91" s="91" t="s">
        <v>139</v>
      </c>
      <c r="I91" s="14">
        <f>I93</f>
        <v>747.6</v>
      </c>
      <c r="J91" s="14">
        <f t="shared" si="1"/>
        <v>38.9375</v>
      </c>
    </row>
    <row r="92" spans="1:10" ht="41.25" customHeight="1">
      <c r="A92" s="77"/>
      <c r="B92" s="76"/>
      <c r="C92" s="10" t="s">
        <v>149</v>
      </c>
      <c r="D92" s="15" t="s">
        <v>150</v>
      </c>
      <c r="E92" s="17" t="s">
        <v>139</v>
      </c>
      <c r="F92" s="18">
        <v>747.6</v>
      </c>
      <c r="G92" s="87">
        <f>G91</f>
        <v>38.9375</v>
      </c>
      <c r="H92" s="92"/>
      <c r="I92" s="18"/>
      <c r="J92" s="18"/>
    </row>
    <row r="93" spans="1:10" ht="16.5" customHeight="1">
      <c r="A93" s="77"/>
      <c r="B93" s="23"/>
      <c r="C93" s="10" t="s">
        <v>54</v>
      </c>
      <c r="D93" s="15" t="s">
        <v>55</v>
      </c>
      <c r="E93" s="15"/>
      <c r="F93" s="15"/>
      <c r="G93" s="85"/>
      <c r="H93" s="92" t="s">
        <v>139</v>
      </c>
      <c r="I93" s="16">
        <v>747.6</v>
      </c>
      <c r="J93" s="16">
        <f t="shared" si="1"/>
        <v>38.9375</v>
      </c>
    </row>
    <row r="94" spans="1:10" ht="16.5" customHeight="1">
      <c r="A94" s="77"/>
      <c r="B94" s="11" t="s">
        <v>140</v>
      </c>
      <c r="C94" s="11"/>
      <c r="D94" s="12" t="s">
        <v>5</v>
      </c>
      <c r="E94" s="13" t="s">
        <v>141</v>
      </c>
      <c r="F94" s="14">
        <f>F95</f>
        <v>4864.64</v>
      </c>
      <c r="G94" s="83">
        <f>F94*100/E94</f>
        <v>98.39482200647251</v>
      </c>
      <c r="H94" s="91" t="s">
        <v>141</v>
      </c>
      <c r="I94" s="14">
        <f>SUM(I96:I99)</f>
        <v>4864.64</v>
      </c>
      <c r="J94" s="14">
        <f t="shared" si="1"/>
        <v>98.39482200647251</v>
      </c>
    </row>
    <row r="95" spans="1:10" ht="40.5" customHeight="1">
      <c r="A95" s="77"/>
      <c r="B95" s="76"/>
      <c r="C95" s="10" t="s">
        <v>149</v>
      </c>
      <c r="D95" s="15" t="s">
        <v>150</v>
      </c>
      <c r="E95" s="17" t="s">
        <v>151</v>
      </c>
      <c r="F95" s="18">
        <v>4864.64</v>
      </c>
      <c r="G95" s="87">
        <f>G94</f>
        <v>98.39482200647251</v>
      </c>
      <c r="H95" s="92"/>
      <c r="I95" s="18"/>
      <c r="J95" s="18"/>
    </row>
    <row r="96" spans="1:10" ht="16.5" customHeight="1">
      <c r="A96" s="77"/>
      <c r="B96" s="22"/>
      <c r="C96" s="10" t="s">
        <v>106</v>
      </c>
      <c r="D96" s="15" t="s">
        <v>107</v>
      </c>
      <c r="E96" s="15"/>
      <c r="F96" s="15"/>
      <c r="G96" s="85"/>
      <c r="H96" s="92" t="s">
        <v>142</v>
      </c>
      <c r="I96" s="16">
        <v>4200</v>
      </c>
      <c r="J96" s="16">
        <f t="shared" si="1"/>
        <v>100</v>
      </c>
    </row>
    <row r="97" spans="1:10" ht="16.5" customHeight="1">
      <c r="A97" s="77"/>
      <c r="B97" s="22"/>
      <c r="C97" s="10" t="s">
        <v>6</v>
      </c>
      <c r="D97" s="15" t="s">
        <v>7</v>
      </c>
      <c r="E97" s="15"/>
      <c r="F97" s="15"/>
      <c r="G97" s="85"/>
      <c r="H97" s="92" t="s">
        <v>143</v>
      </c>
      <c r="I97" s="16">
        <v>551.08</v>
      </c>
      <c r="J97" s="16">
        <f t="shared" si="1"/>
        <v>89.60650406504067</v>
      </c>
    </row>
    <row r="98" spans="1:10" ht="16.5" customHeight="1">
      <c r="A98" s="77"/>
      <c r="B98" s="22"/>
      <c r="C98" s="10" t="s">
        <v>9</v>
      </c>
      <c r="D98" s="15" t="s">
        <v>10</v>
      </c>
      <c r="E98" s="15"/>
      <c r="F98" s="15"/>
      <c r="G98" s="85"/>
      <c r="H98" s="92" t="s">
        <v>144</v>
      </c>
      <c r="I98" s="16">
        <v>100.18</v>
      </c>
      <c r="J98" s="16">
        <f t="shared" si="1"/>
        <v>88.65486725663717</v>
      </c>
    </row>
    <row r="99" spans="1:10" ht="16.5" customHeight="1">
      <c r="A99" s="23"/>
      <c r="B99" s="23"/>
      <c r="C99" s="10" t="s">
        <v>12</v>
      </c>
      <c r="D99" s="15" t="s">
        <v>13</v>
      </c>
      <c r="E99" s="15"/>
      <c r="F99" s="15"/>
      <c r="G99" s="85"/>
      <c r="H99" s="92" t="s">
        <v>145</v>
      </c>
      <c r="I99" s="16">
        <v>13.38</v>
      </c>
      <c r="J99" s="16">
        <f t="shared" si="1"/>
        <v>83.625</v>
      </c>
    </row>
    <row r="100" spans="1:10" ht="16.5" customHeight="1">
      <c r="A100" s="94" t="s">
        <v>157</v>
      </c>
      <c r="B100" s="94"/>
      <c r="C100" s="94"/>
      <c r="D100" s="94"/>
      <c r="E100" s="24">
        <f>E5+E14+E23+E56+E70</f>
        <v>1856888.26</v>
      </c>
      <c r="F100" s="24">
        <f>F5+F14+F23+F56+F70</f>
        <v>1815498.81</v>
      </c>
      <c r="G100" s="88">
        <f>F100*100/E100</f>
        <v>97.7710317367185</v>
      </c>
      <c r="H100" s="93">
        <f>H5+H14+H23+H56+H70</f>
        <v>1856888.26</v>
      </c>
      <c r="I100" s="24">
        <f>I5+I14+I23+I56+I70</f>
        <v>1815498.81</v>
      </c>
      <c r="J100" s="24">
        <f t="shared" si="1"/>
        <v>97.7710317367185</v>
      </c>
    </row>
  </sheetData>
  <sheetProtection/>
  <mergeCells count="4">
    <mergeCell ref="A100:D100"/>
    <mergeCell ref="A1:J1"/>
    <mergeCell ref="E3:G3"/>
    <mergeCell ref="H3:J3"/>
  </mergeCells>
  <printOptions/>
  <pageMargins left="0.5905511811023623" right="0.5118110236220472" top="0.88" bottom="0.95" header="0.5118110236220472" footer="0.5118110236220472"/>
  <pageSetup horizontalDpi="600" verticalDpi="600" orientation="landscape" paperSize="9" r:id="rId1"/>
  <headerFoot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D5" sqref="D5"/>
    </sheetView>
  </sheetViews>
  <sheetFormatPr defaultColWidth="11.83203125" defaultRowHeight="12.75" customHeight="1"/>
  <cols>
    <col min="1" max="1" width="5.16015625" style="25" customWidth="1"/>
    <col min="2" max="2" width="6.83203125" style="25" customWidth="1"/>
    <col min="3" max="3" width="5.5" style="25" customWidth="1"/>
    <col min="4" max="4" width="47.66015625" style="25" customWidth="1"/>
    <col min="5" max="5" width="12.5" style="26" customWidth="1"/>
    <col min="6" max="6" width="12.66015625" style="27" customWidth="1"/>
    <col min="7" max="9" width="11.83203125" style="27" customWidth="1"/>
    <col min="10" max="10" width="12.5" style="27" customWidth="1"/>
    <col min="11" max="12" width="11.83203125" style="27" customWidth="1"/>
    <col min="13" max="13" width="13" style="27" customWidth="1"/>
    <col min="14" max="14" width="12.66015625" style="26" customWidth="1"/>
    <col min="15" max="15" width="13.16015625" style="27" customWidth="1"/>
    <col min="16" max="16384" width="11.83203125" style="25" customWidth="1"/>
  </cols>
  <sheetData>
    <row r="1" spans="1:15" ht="19.5" customHeight="1">
      <c r="A1" s="103" t="s">
        <v>222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3" spans="1:15" ht="12.75" customHeight="1">
      <c r="A3" s="107" t="s">
        <v>0</v>
      </c>
      <c r="B3" s="107" t="s">
        <v>178</v>
      </c>
      <c r="C3" s="107" t="s">
        <v>179</v>
      </c>
      <c r="D3" s="107" t="s">
        <v>159</v>
      </c>
      <c r="E3" s="105" t="s">
        <v>161</v>
      </c>
      <c r="F3" s="109" t="s">
        <v>160</v>
      </c>
      <c r="G3" s="110"/>
      <c r="H3" s="110"/>
      <c r="I3" s="110"/>
      <c r="J3" s="110"/>
      <c r="K3" s="110"/>
      <c r="L3" s="110"/>
      <c r="M3" s="110"/>
      <c r="N3" s="111"/>
      <c r="O3" s="28"/>
    </row>
    <row r="4" spans="1:15" ht="35.25" customHeight="1">
      <c r="A4" s="108"/>
      <c r="B4" s="108"/>
      <c r="C4" s="108"/>
      <c r="D4" s="108"/>
      <c r="E4" s="106"/>
      <c r="F4" s="39" t="s">
        <v>166</v>
      </c>
      <c r="G4" s="39" t="s">
        <v>174</v>
      </c>
      <c r="H4" s="39" t="s">
        <v>173</v>
      </c>
      <c r="I4" s="39" t="s">
        <v>169</v>
      </c>
      <c r="J4" s="39" t="s">
        <v>170</v>
      </c>
      <c r="K4" s="39" t="s">
        <v>175</v>
      </c>
      <c r="L4" s="39" t="s">
        <v>187</v>
      </c>
      <c r="M4" s="39" t="s">
        <v>176</v>
      </c>
      <c r="N4" s="52" t="s">
        <v>177</v>
      </c>
      <c r="O4" s="39" t="s">
        <v>188</v>
      </c>
    </row>
    <row r="5" spans="1:15" ht="12.75" customHeight="1">
      <c r="A5" s="128" t="s">
        <v>221</v>
      </c>
      <c r="B5" s="128"/>
      <c r="C5" s="128"/>
      <c r="D5" s="128"/>
      <c r="E5" s="37"/>
      <c r="F5" s="38"/>
      <c r="G5" s="38"/>
      <c r="H5" s="38"/>
      <c r="I5" s="38"/>
      <c r="J5" s="38"/>
      <c r="K5" s="38"/>
      <c r="L5" s="38"/>
      <c r="M5" s="38"/>
      <c r="N5" s="37"/>
      <c r="O5" s="38"/>
    </row>
    <row r="6" spans="1:15" ht="12.75" customHeight="1">
      <c r="A6" s="29">
        <v>801</v>
      </c>
      <c r="B6" s="29"/>
      <c r="C6" s="29"/>
      <c r="D6" s="29" t="s">
        <v>81</v>
      </c>
      <c r="E6" s="30"/>
      <c r="F6" s="28"/>
      <c r="G6" s="28"/>
      <c r="H6" s="28"/>
      <c r="I6" s="28"/>
      <c r="J6" s="28"/>
      <c r="K6" s="28"/>
      <c r="L6" s="28"/>
      <c r="M6" s="28"/>
      <c r="N6" s="30"/>
      <c r="O6" s="28"/>
    </row>
    <row r="7" spans="1:15" ht="12.75" customHeight="1">
      <c r="A7" s="29"/>
      <c r="B7" s="29">
        <v>80110</v>
      </c>
      <c r="C7" s="29"/>
      <c r="D7" s="53" t="s">
        <v>94</v>
      </c>
      <c r="E7" s="30">
        <f>SUM(E8:E12)</f>
        <v>12000</v>
      </c>
      <c r="F7" s="30"/>
      <c r="G7" s="30">
        <f>SUM(G8:G12)</f>
        <v>0</v>
      </c>
      <c r="H7" s="30">
        <f>SUM(H8:H12)</f>
        <v>0</v>
      </c>
      <c r="I7" s="30">
        <f>SUM(I8:I12)</f>
        <v>8000</v>
      </c>
      <c r="J7" s="30"/>
      <c r="K7" s="30">
        <f>SUM(J8:J12)</f>
        <v>0</v>
      </c>
      <c r="L7" s="30">
        <f>SUM(L8:L12)</f>
        <v>-2600</v>
      </c>
      <c r="M7" s="28"/>
      <c r="N7" s="30"/>
      <c r="O7" s="30">
        <f>SUM(O8:O12)</f>
        <v>21900</v>
      </c>
    </row>
    <row r="8" spans="1:15" ht="12.75" customHeight="1">
      <c r="A8" s="29"/>
      <c r="B8" s="29"/>
      <c r="C8" s="29">
        <v>4211</v>
      </c>
      <c r="D8" s="53" t="s">
        <v>16</v>
      </c>
      <c r="E8" s="30">
        <v>1000</v>
      </c>
      <c r="F8" s="30"/>
      <c r="G8" s="30">
        <v>-500</v>
      </c>
      <c r="H8" s="30">
        <v>-400</v>
      </c>
      <c r="I8" s="30"/>
      <c r="J8" s="30"/>
      <c r="K8" s="30">
        <v>4000</v>
      </c>
      <c r="L8" s="30">
        <v>-2600</v>
      </c>
      <c r="M8" s="28"/>
      <c r="N8" s="30"/>
      <c r="O8" s="30">
        <f>SUM(E8:N8)</f>
        <v>1500</v>
      </c>
    </row>
    <row r="9" spans="1:15" ht="12.75" customHeight="1">
      <c r="A9" s="29"/>
      <c r="B9" s="29"/>
      <c r="C9" s="29">
        <v>4301</v>
      </c>
      <c r="D9" s="53" t="s">
        <v>19</v>
      </c>
      <c r="E9" s="30">
        <v>3000</v>
      </c>
      <c r="F9" s="30"/>
      <c r="G9" s="30"/>
      <c r="H9" s="30">
        <v>-300</v>
      </c>
      <c r="I9" s="30"/>
      <c r="J9" s="30"/>
      <c r="K9" s="30">
        <v>2900</v>
      </c>
      <c r="L9" s="30"/>
      <c r="M9" s="28"/>
      <c r="N9" s="30"/>
      <c r="O9" s="30">
        <f>SUM(E9:N9)</f>
        <v>5600</v>
      </c>
    </row>
    <row r="10" spans="1:15" ht="12.75" customHeight="1">
      <c r="A10" s="29"/>
      <c r="B10" s="29"/>
      <c r="C10" s="29">
        <v>4411</v>
      </c>
      <c r="D10" s="53" t="s">
        <v>35</v>
      </c>
      <c r="E10" s="30"/>
      <c r="F10" s="30"/>
      <c r="G10" s="30"/>
      <c r="H10" s="30"/>
      <c r="I10" s="30"/>
      <c r="J10" s="30">
        <v>150</v>
      </c>
      <c r="K10" s="30"/>
      <c r="L10" s="30"/>
      <c r="M10" s="28"/>
      <c r="N10" s="30"/>
      <c r="O10" s="30">
        <f>SUM(E10:N10)</f>
        <v>150</v>
      </c>
    </row>
    <row r="11" spans="1:17" ht="12.75" customHeight="1">
      <c r="A11" s="29"/>
      <c r="B11" s="29"/>
      <c r="C11" s="29">
        <v>4421</v>
      </c>
      <c r="D11" s="53" t="s">
        <v>163</v>
      </c>
      <c r="E11" s="30">
        <v>7000</v>
      </c>
      <c r="F11" s="30"/>
      <c r="G11" s="30">
        <v>1000</v>
      </c>
      <c r="H11" s="30">
        <v>1100</v>
      </c>
      <c r="I11" s="30">
        <v>8000</v>
      </c>
      <c r="J11" s="30">
        <v>-150</v>
      </c>
      <c r="K11" s="30">
        <v>-2300</v>
      </c>
      <c r="L11" s="30"/>
      <c r="M11" s="28"/>
      <c r="N11" s="30"/>
      <c r="O11" s="30">
        <f>SUM(E11:N11)</f>
        <v>14650</v>
      </c>
      <c r="Q11" s="32"/>
    </row>
    <row r="12" spans="1:15" ht="12.75" customHeight="1">
      <c r="A12" s="33"/>
      <c r="B12" s="33"/>
      <c r="C12" s="33">
        <v>4431</v>
      </c>
      <c r="D12" s="54" t="s">
        <v>22</v>
      </c>
      <c r="E12" s="34">
        <v>1000</v>
      </c>
      <c r="F12" s="34"/>
      <c r="G12" s="34">
        <v>-500</v>
      </c>
      <c r="H12" s="30">
        <v>-400</v>
      </c>
      <c r="I12" s="30"/>
      <c r="J12" s="30"/>
      <c r="K12" s="30">
        <v>-100</v>
      </c>
      <c r="L12" s="30"/>
      <c r="M12" s="28"/>
      <c r="N12" s="30"/>
      <c r="O12" s="30">
        <f>SUM(E12:N12)</f>
        <v>0</v>
      </c>
    </row>
    <row r="13" spans="1:15" ht="12.75" customHeight="1">
      <c r="A13" s="128" t="s">
        <v>220</v>
      </c>
      <c r="B13" s="128"/>
      <c r="C13" s="128"/>
      <c r="D13" s="130"/>
      <c r="E13" s="131"/>
      <c r="F13" s="131"/>
      <c r="G13" s="131"/>
      <c r="H13" s="37"/>
      <c r="I13" s="37"/>
      <c r="J13" s="37"/>
      <c r="K13" s="37"/>
      <c r="L13" s="37"/>
      <c r="M13" s="38"/>
      <c r="N13" s="37"/>
      <c r="O13" s="38"/>
    </row>
    <row r="14" spans="1:15" ht="12.75" customHeight="1">
      <c r="A14" s="29">
        <v>600</v>
      </c>
      <c r="B14" s="29"/>
      <c r="C14" s="29"/>
      <c r="D14" s="53" t="s">
        <v>165</v>
      </c>
      <c r="E14" s="30">
        <f>E15</f>
        <v>1600</v>
      </c>
      <c r="F14" s="30"/>
      <c r="G14" s="30"/>
      <c r="H14" s="30"/>
      <c r="I14" s="30"/>
      <c r="J14" s="30"/>
      <c r="K14" s="30"/>
      <c r="L14" s="30"/>
      <c r="M14" s="28"/>
      <c r="N14" s="30"/>
      <c r="O14" s="30">
        <f>E14</f>
        <v>1600</v>
      </c>
    </row>
    <row r="15" spans="1:15" ht="12.75" customHeight="1">
      <c r="A15" s="29"/>
      <c r="B15" s="29">
        <v>60095</v>
      </c>
      <c r="C15" s="29"/>
      <c r="D15" s="53" t="s">
        <v>5</v>
      </c>
      <c r="E15" s="30">
        <f>E16</f>
        <v>1600</v>
      </c>
      <c r="F15" s="30"/>
      <c r="G15" s="30"/>
      <c r="H15" s="30"/>
      <c r="I15" s="30"/>
      <c r="J15" s="30"/>
      <c r="K15" s="30"/>
      <c r="L15" s="30"/>
      <c r="M15" s="28"/>
      <c r="N15" s="30"/>
      <c r="O15" s="30">
        <f>E15</f>
        <v>1600</v>
      </c>
    </row>
    <row r="16" spans="1:15" ht="12.75" customHeight="1">
      <c r="A16" s="29"/>
      <c r="B16" s="29"/>
      <c r="C16" s="31">
        <v>2319</v>
      </c>
      <c r="D16" s="56" t="s">
        <v>162</v>
      </c>
      <c r="E16" s="30">
        <v>1600</v>
      </c>
      <c r="F16" s="30"/>
      <c r="G16" s="30"/>
      <c r="H16" s="30"/>
      <c r="I16" s="30"/>
      <c r="J16" s="30"/>
      <c r="K16" s="30"/>
      <c r="L16" s="30"/>
      <c r="M16" s="28"/>
      <c r="N16" s="30"/>
      <c r="O16" s="30">
        <f>E16</f>
        <v>1600</v>
      </c>
    </row>
    <row r="17" spans="1:15" ht="12.75" customHeight="1">
      <c r="A17" s="129" t="s">
        <v>189</v>
      </c>
      <c r="B17" s="29"/>
      <c r="C17" s="29"/>
      <c r="D17" s="53"/>
      <c r="E17" s="30"/>
      <c r="F17" s="30"/>
      <c r="G17" s="30"/>
      <c r="H17" s="30"/>
      <c r="I17" s="30"/>
      <c r="J17" s="30"/>
      <c r="K17" s="30"/>
      <c r="L17" s="30"/>
      <c r="M17" s="28"/>
      <c r="N17" s="30"/>
      <c r="O17" s="28"/>
    </row>
    <row r="18" spans="1:15" ht="12.75" customHeight="1">
      <c r="A18" s="29">
        <v>750</v>
      </c>
      <c r="B18" s="29"/>
      <c r="C18" s="29"/>
      <c r="D18" s="53" t="s">
        <v>25</v>
      </c>
      <c r="E18" s="30">
        <f>E27</f>
        <v>1839120</v>
      </c>
      <c r="F18" s="30"/>
      <c r="G18" s="30"/>
      <c r="H18" s="30"/>
      <c r="I18" s="30"/>
      <c r="J18" s="30"/>
      <c r="K18" s="30"/>
      <c r="L18" s="30"/>
      <c r="M18" s="28"/>
      <c r="N18" s="30">
        <f>N27</f>
        <v>38150</v>
      </c>
      <c r="O18" s="30">
        <f>SUM(E18:N18)</f>
        <v>1877270</v>
      </c>
    </row>
    <row r="19" spans="1:15" ht="12.75" customHeight="1">
      <c r="A19" s="29"/>
      <c r="B19" s="29">
        <v>75023</v>
      </c>
      <c r="C19" s="29"/>
      <c r="D19" s="53" t="s">
        <v>25</v>
      </c>
      <c r="E19" s="30"/>
      <c r="F19" s="30"/>
      <c r="G19" s="30"/>
      <c r="H19" s="30"/>
      <c r="I19" s="30"/>
      <c r="J19" s="30"/>
      <c r="K19" s="30"/>
      <c r="L19" s="30"/>
      <c r="M19" s="30">
        <f>SUM(M20:M25)</f>
        <v>3200</v>
      </c>
      <c r="N19" s="30"/>
      <c r="O19" s="30">
        <f aca="true" t="shared" si="0" ref="O19:O29">SUM(E19:N19)</f>
        <v>3200</v>
      </c>
    </row>
    <row r="20" spans="1:15" ht="12.75" customHeight="1">
      <c r="A20" s="29"/>
      <c r="B20" s="29"/>
      <c r="C20" s="29">
        <v>4018</v>
      </c>
      <c r="D20" s="53" t="s">
        <v>184</v>
      </c>
      <c r="E20" s="30"/>
      <c r="F20" s="30"/>
      <c r="G20" s="30"/>
      <c r="H20" s="30"/>
      <c r="I20" s="30"/>
      <c r="J20" s="30"/>
      <c r="K20" s="30"/>
      <c r="L20" s="30"/>
      <c r="M20" s="28">
        <v>2047.69</v>
      </c>
      <c r="N20" s="30"/>
      <c r="O20" s="30">
        <f t="shared" si="0"/>
        <v>2047.69</v>
      </c>
    </row>
    <row r="21" spans="1:15" ht="12.75" customHeight="1">
      <c r="A21" s="29"/>
      <c r="B21" s="29"/>
      <c r="C21" s="29">
        <v>4019</v>
      </c>
      <c r="D21" s="53" t="s">
        <v>184</v>
      </c>
      <c r="E21" s="30"/>
      <c r="F21" s="30"/>
      <c r="G21" s="30"/>
      <c r="H21" s="30"/>
      <c r="I21" s="30"/>
      <c r="J21" s="30"/>
      <c r="K21" s="30"/>
      <c r="L21" s="30"/>
      <c r="M21" s="28">
        <v>629.03</v>
      </c>
      <c r="N21" s="30"/>
      <c r="O21" s="30">
        <f t="shared" si="0"/>
        <v>629.03</v>
      </c>
    </row>
    <row r="22" spans="1:15" ht="12.75" customHeight="1">
      <c r="A22" s="29"/>
      <c r="B22" s="29"/>
      <c r="C22" s="29">
        <v>4118</v>
      </c>
      <c r="D22" s="53" t="s">
        <v>10</v>
      </c>
      <c r="E22" s="30"/>
      <c r="F22" s="30"/>
      <c r="G22" s="30"/>
      <c r="H22" s="30"/>
      <c r="I22" s="30"/>
      <c r="J22" s="30"/>
      <c r="K22" s="30"/>
      <c r="L22" s="30"/>
      <c r="M22" s="28">
        <v>350.16</v>
      </c>
      <c r="N22" s="30"/>
      <c r="O22" s="30">
        <f t="shared" si="0"/>
        <v>350.16</v>
      </c>
    </row>
    <row r="23" spans="1:15" ht="12.75" customHeight="1">
      <c r="A23" s="29"/>
      <c r="B23" s="29"/>
      <c r="C23" s="29">
        <v>4119</v>
      </c>
      <c r="D23" s="53" t="s">
        <v>10</v>
      </c>
      <c r="E23" s="30"/>
      <c r="F23" s="30"/>
      <c r="G23" s="30"/>
      <c r="H23" s="30"/>
      <c r="I23" s="30"/>
      <c r="J23" s="30"/>
      <c r="K23" s="30"/>
      <c r="L23" s="30"/>
      <c r="M23" s="28">
        <v>107.56</v>
      </c>
      <c r="N23" s="30"/>
      <c r="O23" s="30">
        <f t="shared" si="0"/>
        <v>107.56</v>
      </c>
    </row>
    <row r="24" spans="1:15" ht="12.75" customHeight="1">
      <c r="A24" s="29"/>
      <c r="B24" s="29"/>
      <c r="C24" s="29">
        <v>4129</v>
      </c>
      <c r="D24" s="53" t="s">
        <v>13</v>
      </c>
      <c r="E24" s="30"/>
      <c r="F24" s="30"/>
      <c r="G24" s="30"/>
      <c r="H24" s="30"/>
      <c r="I24" s="30"/>
      <c r="J24" s="30"/>
      <c r="K24" s="30"/>
      <c r="L24" s="30"/>
      <c r="M24" s="28">
        <v>50.15</v>
      </c>
      <c r="N24" s="30"/>
      <c r="O24" s="30">
        <f t="shared" si="0"/>
        <v>50.15</v>
      </c>
    </row>
    <row r="25" spans="1:15" ht="12.75" customHeight="1">
      <c r="A25" s="29"/>
      <c r="B25" s="29"/>
      <c r="C25" s="29">
        <v>4129</v>
      </c>
      <c r="D25" s="53" t="s">
        <v>13</v>
      </c>
      <c r="E25" s="30"/>
      <c r="F25" s="30"/>
      <c r="G25" s="30"/>
      <c r="H25" s="30"/>
      <c r="I25" s="30"/>
      <c r="J25" s="30"/>
      <c r="K25" s="34"/>
      <c r="L25" s="34"/>
      <c r="M25" s="35">
        <v>15.41</v>
      </c>
      <c r="N25" s="34"/>
      <c r="O25" s="34">
        <f t="shared" si="0"/>
        <v>15.41</v>
      </c>
    </row>
    <row r="26" spans="1:15" ht="12.75" customHeight="1">
      <c r="A26" s="128" t="s">
        <v>219</v>
      </c>
      <c r="B26" s="128"/>
      <c r="C26" s="128"/>
      <c r="D26" s="130"/>
      <c r="E26" s="131"/>
      <c r="F26" s="131"/>
      <c r="G26" s="131"/>
      <c r="H26" s="131"/>
      <c r="I26" s="131"/>
      <c r="J26" s="37"/>
      <c r="K26" s="37"/>
      <c r="L26" s="37"/>
      <c r="M26" s="38"/>
      <c r="N26" s="37"/>
      <c r="O26" s="37"/>
    </row>
    <row r="27" spans="1:15" ht="12.75" customHeight="1">
      <c r="A27" s="29"/>
      <c r="B27" s="29">
        <v>75095</v>
      </c>
      <c r="C27" s="29"/>
      <c r="D27" s="53" t="s">
        <v>5</v>
      </c>
      <c r="E27" s="30">
        <f>E28+E29</f>
        <v>1839120</v>
      </c>
      <c r="F27" s="30"/>
      <c r="G27" s="30"/>
      <c r="H27" s="30"/>
      <c r="I27" s="30"/>
      <c r="J27" s="30"/>
      <c r="K27" s="30"/>
      <c r="L27" s="30"/>
      <c r="M27" s="30">
        <f>M29</f>
        <v>51365</v>
      </c>
      <c r="N27" s="30">
        <f>SUM(N28:N29)</f>
        <v>38150</v>
      </c>
      <c r="O27" s="30">
        <f t="shared" si="0"/>
        <v>1928635</v>
      </c>
    </row>
    <row r="28" spans="1:15" ht="12.75" customHeight="1">
      <c r="A28" s="29"/>
      <c r="B28" s="29"/>
      <c r="C28" s="29">
        <v>6057</v>
      </c>
      <c r="D28" s="53" t="s">
        <v>164</v>
      </c>
      <c r="E28" s="30">
        <v>1563252</v>
      </c>
      <c r="F28" s="30"/>
      <c r="G28" s="30"/>
      <c r="H28" s="30"/>
      <c r="I28" s="30"/>
      <c r="J28" s="30"/>
      <c r="K28" s="30"/>
      <c r="L28" s="30"/>
      <c r="M28" s="28"/>
      <c r="N28" s="30">
        <v>-37900</v>
      </c>
      <c r="O28" s="30">
        <f t="shared" si="0"/>
        <v>1525352</v>
      </c>
    </row>
    <row r="29" spans="1:15" ht="12.75" customHeight="1">
      <c r="A29" s="29"/>
      <c r="B29" s="29"/>
      <c r="C29" s="29">
        <v>6059</v>
      </c>
      <c r="D29" s="53" t="s">
        <v>164</v>
      </c>
      <c r="E29" s="30">
        <v>275868</v>
      </c>
      <c r="F29" s="30"/>
      <c r="G29" s="30"/>
      <c r="H29" s="30"/>
      <c r="I29" s="30"/>
      <c r="J29" s="30"/>
      <c r="K29" s="30"/>
      <c r="L29" s="30"/>
      <c r="M29" s="30">
        <v>51365</v>
      </c>
      <c r="N29" s="30">
        <v>76050</v>
      </c>
      <c r="O29" s="30">
        <f t="shared" si="0"/>
        <v>403283</v>
      </c>
    </row>
    <row r="30" spans="1:15" ht="12.75" customHeight="1">
      <c r="A30" s="132" t="s">
        <v>185</v>
      </c>
      <c r="B30" s="128"/>
      <c r="C30" s="128"/>
      <c r="D30" s="130"/>
      <c r="E30" s="131"/>
      <c r="F30" s="131"/>
      <c r="G30" s="131"/>
      <c r="H30" s="131"/>
      <c r="I30" s="131"/>
      <c r="J30" s="131"/>
      <c r="K30" s="131"/>
      <c r="L30" s="131"/>
      <c r="M30" s="133"/>
      <c r="N30" s="37"/>
      <c r="O30" s="38"/>
    </row>
    <row r="31" spans="1:15" ht="12.75" customHeight="1">
      <c r="A31" s="29">
        <v>754</v>
      </c>
      <c r="B31" s="29"/>
      <c r="C31" s="29"/>
      <c r="D31" s="53" t="s">
        <v>167</v>
      </c>
      <c r="E31" s="30"/>
      <c r="F31" s="30">
        <f>F32</f>
        <v>1041810</v>
      </c>
      <c r="G31" s="30"/>
      <c r="H31" s="30"/>
      <c r="I31" s="30"/>
      <c r="J31" s="30"/>
      <c r="K31" s="30"/>
      <c r="L31" s="30"/>
      <c r="M31" s="28">
        <f>M32</f>
        <v>-8778</v>
      </c>
      <c r="N31" s="30">
        <f>N32</f>
        <v>-35112</v>
      </c>
      <c r="O31" s="30">
        <f>SUM(F31:N31)</f>
        <v>997920</v>
      </c>
    </row>
    <row r="32" spans="1:15" ht="12.75" customHeight="1">
      <c r="A32" s="29"/>
      <c r="B32" s="29">
        <v>75412</v>
      </c>
      <c r="C32" s="29"/>
      <c r="D32" s="101" t="s">
        <v>168</v>
      </c>
      <c r="E32" s="102"/>
      <c r="F32" s="30">
        <f>F33+F34</f>
        <v>1041810</v>
      </c>
      <c r="G32" s="30"/>
      <c r="H32" s="30"/>
      <c r="I32" s="30"/>
      <c r="J32" s="30"/>
      <c r="K32" s="30"/>
      <c r="L32" s="30"/>
      <c r="M32" s="28">
        <f>M34</f>
        <v>-8778</v>
      </c>
      <c r="N32" s="30">
        <f>N33</f>
        <v>-35112</v>
      </c>
      <c r="O32" s="30">
        <f>SUM(F32:N32)</f>
        <v>997920</v>
      </c>
    </row>
    <row r="33" spans="1:15" ht="12.75" customHeight="1">
      <c r="A33" s="29"/>
      <c r="B33" s="29"/>
      <c r="C33" s="29">
        <v>6067</v>
      </c>
      <c r="D33" s="53" t="s">
        <v>183</v>
      </c>
      <c r="E33" s="30"/>
      <c r="F33" s="30">
        <v>833448</v>
      </c>
      <c r="G33" s="30"/>
      <c r="H33" s="30"/>
      <c r="I33" s="30"/>
      <c r="J33" s="30"/>
      <c r="K33" s="30"/>
      <c r="L33" s="30"/>
      <c r="M33" s="28"/>
      <c r="N33" s="30">
        <v>-35112</v>
      </c>
      <c r="O33" s="30">
        <f>SUM(F33:N33)</f>
        <v>798336</v>
      </c>
    </row>
    <row r="34" spans="1:15" ht="12.75" customHeight="1">
      <c r="A34" s="29"/>
      <c r="B34" s="29"/>
      <c r="C34" s="29">
        <v>6069</v>
      </c>
      <c r="D34" s="53" t="s">
        <v>183</v>
      </c>
      <c r="E34" s="30"/>
      <c r="F34" s="30">
        <v>208362</v>
      </c>
      <c r="G34" s="30"/>
      <c r="H34" s="30"/>
      <c r="I34" s="30"/>
      <c r="J34" s="30"/>
      <c r="K34" s="30"/>
      <c r="L34" s="30"/>
      <c r="M34" s="28">
        <v>-8778</v>
      </c>
      <c r="N34" s="30"/>
      <c r="O34" s="30">
        <f>SUM(F34:N34)</f>
        <v>199584</v>
      </c>
    </row>
    <row r="35" spans="1:15" ht="12.75" customHeight="1">
      <c r="A35" s="128" t="s">
        <v>186</v>
      </c>
      <c r="B35" s="128"/>
      <c r="C35" s="128"/>
      <c r="D35" s="130"/>
      <c r="E35" s="131"/>
      <c r="F35" s="131"/>
      <c r="G35" s="131"/>
      <c r="H35" s="131"/>
      <c r="I35" s="131"/>
      <c r="J35" s="37"/>
      <c r="K35" s="37"/>
      <c r="L35" s="37"/>
      <c r="M35" s="38"/>
      <c r="N35" s="37"/>
      <c r="O35" s="38"/>
    </row>
    <row r="36" spans="1:15" ht="12.75" customHeight="1">
      <c r="A36" s="29">
        <v>921</v>
      </c>
      <c r="B36" s="29"/>
      <c r="C36" s="29"/>
      <c r="D36" s="53" t="s">
        <v>171</v>
      </c>
      <c r="E36" s="30"/>
      <c r="F36" s="30"/>
      <c r="G36" s="30"/>
      <c r="H36" s="30"/>
      <c r="I36" s="30"/>
      <c r="J36" s="30">
        <f>J37</f>
        <v>308208</v>
      </c>
      <c r="K36" s="30"/>
      <c r="L36" s="30"/>
      <c r="M36" s="28"/>
      <c r="N36" s="30">
        <f>N37</f>
        <v>-70400</v>
      </c>
      <c r="O36" s="30">
        <f>SUM(E36:N36)</f>
        <v>237808</v>
      </c>
    </row>
    <row r="37" spans="1:15" ht="12.75" customHeight="1">
      <c r="A37" s="29"/>
      <c r="B37" s="29">
        <v>92114</v>
      </c>
      <c r="C37" s="29"/>
      <c r="D37" s="57" t="s">
        <v>172</v>
      </c>
      <c r="E37" s="47"/>
      <c r="F37" s="30"/>
      <c r="G37" s="30"/>
      <c r="H37" s="30"/>
      <c r="I37" s="30"/>
      <c r="J37" s="30">
        <f>J38+J39</f>
        <v>308208</v>
      </c>
      <c r="K37" s="30"/>
      <c r="L37" s="30"/>
      <c r="M37" s="28"/>
      <c r="N37" s="30">
        <f>N38+N39</f>
        <v>-70400</v>
      </c>
      <c r="O37" s="30">
        <f>SUM(E37:N37)</f>
        <v>237808</v>
      </c>
    </row>
    <row r="38" spans="1:15" ht="12.75" customHeight="1">
      <c r="A38" s="29"/>
      <c r="B38" s="29"/>
      <c r="C38" s="29">
        <v>6068</v>
      </c>
      <c r="D38" s="53" t="s">
        <v>183</v>
      </c>
      <c r="E38" s="30"/>
      <c r="F38" s="30"/>
      <c r="G38" s="30"/>
      <c r="H38" s="30"/>
      <c r="I38" s="30"/>
      <c r="J38" s="30">
        <v>108208</v>
      </c>
      <c r="K38" s="30"/>
      <c r="L38" s="30"/>
      <c r="M38" s="28"/>
      <c r="N38" s="30">
        <v>-11500</v>
      </c>
      <c r="O38" s="30">
        <f>SUM(E38:N38)</f>
        <v>96708</v>
      </c>
    </row>
    <row r="39" spans="1:15" ht="12.75" customHeight="1">
      <c r="A39" s="43"/>
      <c r="B39" s="43"/>
      <c r="C39" s="43">
        <v>6069</v>
      </c>
      <c r="D39" s="58" t="s">
        <v>183</v>
      </c>
      <c r="E39" s="44"/>
      <c r="F39" s="44"/>
      <c r="G39" s="44"/>
      <c r="H39" s="44"/>
      <c r="I39" s="44"/>
      <c r="J39" s="44">
        <v>200000</v>
      </c>
      <c r="K39" s="44"/>
      <c r="L39" s="44"/>
      <c r="M39" s="45"/>
      <c r="N39" s="44">
        <v>-58900</v>
      </c>
      <c r="O39" s="44">
        <f>SUM(E39:N39)</f>
        <v>141100</v>
      </c>
    </row>
    <row r="40" spans="1:15" ht="19.5" customHeight="1">
      <c r="A40" s="40"/>
      <c r="B40" s="40"/>
      <c r="C40" s="40"/>
      <c r="D40" s="59"/>
      <c r="E40" s="41"/>
      <c r="F40" s="41"/>
      <c r="G40" s="41"/>
      <c r="H40" s="41"/>
      <c r="I40" s="41"/>
      <c r="J40" s="41"/>
      <c r="K40" s="41"/>
      <c r="L40" s="41"/>
      <c r="M40" s="42"/>
      <c r="N40" s="41"/>
      <c r="O40" s="42"/>
    </row>
    <row r="41" spans="1:15" ht="12.75" customHeight="1">
      <c r="A41" s="48" t="s">
        <v>181</v>
      </c>
      <c r="B41" s="36"/>
      <c r="C41" s="36"/>
      <c r="D41" s="55"/>
      <c r="E41" s="37">
        <f>E7+E16</f>
        <v>13600</v>
      </c>
      <c r="F41" s="37"/>
      <c r="G41" s="37"/>
      <c r="H41" s="37"/>
      <c r="I41" s="37">
        <v>8000</v>
      </c>
      <c r="J41" s="60">
        <v>4500</v>
      </c>
      <c r="K41" s="37"/>
      <c r="L41" s="37">
        <v>-2600</v>
      </c>
      <c r="M41" s="38"/>
      <c r="N41" s="37">
        <v>3200</v>
      </c>
      <c r="O41" s="49"/>
    </row>
    <row r="42" spans="1:15" ht="12.75" customHeight="1">
      <c r="A42" s="50" t="s">
        <v>182</v>
      </c>
      <c r="B42" s="43"/>
      <c r="C42" s="43"/>
      <c r="D42" s="58"/>
      <c r="E42" s="44"/>
      <c r="F42" s="44"/>
      <c r="G42" s="44"/>
      <c r="H42" s="44"/>
      <c r="I42" s="44">
        <f>E41+I41</f>
        <v>21600</v>
      </c>
      <c r="J42" s="44">
        <f>I42+J41</f>
        <v>26100</v>
      </c>
      <c r="K42" s="44"/>
      <c r="L42" s="44">
        <f>J42+L41</f>
        <v>23500</v>
      </c>
      <c r="M42" s="45"/>
      <c r="N42" s="44">
        <f>L42+N41</f>
        <v>26700</v>
      </c>
      <c r="O42" s="51">
        <f>O7+O16+O19</f>
        <v>26700</v>
      </c>
    </row>
    <row r="43" spans="1:15" ht="12.75" customHeight="1">
      <c r="A43" s="48" t="s">
        <v>180</v>
      </c>
      <c r="B43" s="36"/>
      <c r="C43" s="36"/>
      <c r="D43" s="55"/>
      <c r="E43" s="37">
        <f>E28+E29</f>
        <v>1839120</v>
      </c>
      <c r="F43" s="37">
        <f>F31</f>
        <v>1041810</v>
      </c>
      <c r="G43" s="37"/>
      <c r="H43" s="37"/>
      <c r="I43" s="37"/>
      <c r="J43" s="37">
        <f>J36</f>
        <v>308208</v>
      </c>
      <c r="K43" s="37"/>
      <c r="L43" s="37"/>
      <c r="M43" s="37">
        <f>M29+M34</f>
        <v>42587</v>
      </c>
      <c r="N43" s="37">
        <f>N18+N33+N36</f>
        <v>-67362</v>
      </c>
      <c r="O43" s="49"/>
    </row>
    <row r="44" spans="1:16" ht="12.75" customHeight="1">
      <c r="A44" s="50" t="s">
        <v>182</v>
      </c>
      <c r="B44" s="43"/>
      <c r="C44" s="43"/>
      <c r="D44" s="58"/>
      <c r="E44" s="44"/>
      <c r="F44" s="44">
        <f>E43+F43</f>
        <v>2880930</v>
      </c>
      <c r="G44" s="44"/>
      <c r="H44" s="44"/>
      <c r="I44" s="44"/>
      <c r="J44" s="44">
        <f>F44+J43</f>
        <v>3189138</v>
      </c>
      <c r="K44" s="44"/>
      <c r="L44" s="44"/>
      <c r="M44" s="44">
        <f>J44+M43</f>
        <v>3231725</v>
      </c>
      <c r="N44" s="44">
        <f>M44+N43</f>
        <v>3164363</v>
      </c>
      <c r="O44" s="51">
        <f>O27+O31+O36</f>
        <v>3164363</v>
      </c>
      <c r="P44" s="32"/>
    </row>
    <row r="46" ht="12.75" customHeight="1">
      <c r="D46" s="46"/>
    </row>
    <row r="47" ht="12.75" customHeight="1">
      <c r="D47" s="46"/>
    </row>
    <row r="48" ht="12.75" customHeight="1">
      <c r="D48" s="46"/>
    </row>
  </sheetData>
  <sheetProtection/>
  <mergeCells count="8">
    <mergeCell ref="D32:E32"/>
    <mergeCell ref="A1:O1"/>
    <mergeCell ref="E3:E4"/>
    <mergeCell ref="A3:A4"/>
    <mergeCell ref="B3:B4"/>
    <mergeCell ref="C3:C4"/>
    <mergeCell ref="D3:D4"/>
    <mergeCell ref="F3:N3"/>
  </mergeCells>
  <printOptions/>
  <pageMargins left="0.26" right="0.2" top="0.68" bottom="0.55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21">
      <selection activeCell="D25" sqref="D25"/>
    </sheetView>
  </sheetViews>
  <sheetFormatPr defaultColWidth="9.33203125" defaultRowHeight="12.75"/>
  <cols>
    <col min="1" max="1" width="5.5" style="67" customWidth="1"/>
    <col min="2" max="2" width="50.66015625" style="67" customWidth="1"/>
    <col min="3" max="3" width="13.16015625" style="68" customWidth="1"/>
    <col min="4" max="4" width="14.83203125" style="69" customWidth="1"/>
    <col min="5" max="5" width="14" style="69" customWidth="1"/>
    <col min="6" max="6" width="11.33203125" style="67" customWidth="1"/>
    <col min="7" max="16384" width="9.33203125" style="67" customWidth="1"/>
  </cols>
  <sheetData>
    <row r="1" spans="1:6" ht="39" customHeight="1">
      <c r="A1" s="115" t="s">
        <v>218</v>
      </c>
      <c r="B1" s="115"/>
      <c r="C1" s="115"/>
      <c r="D1" s="115"/>
      <c r="E1" s="116"/>
      <c r="F1" s="116"/>
    </row>
    <row r="4" spans="1:6" ht="48">
      <c r="A4" s="61" t="s">
        <v>190</v>
      </c>
      <c r="B4" s="61" t="s">
        <v>191</v>
      </c>
      <c r="C4" s="64" t="s">
        <v>146</v>
      </c>
      <c r="D4" s="74" t="s">
        <v>147</v>
      </c>
      <c r="E4" s="75" t="s">
        <v>216</v>
      </c>
      <c r="F4" s="75" t="s">
        <v>158</v>
      </c>
    </row>
    <row r="5" spans="1:6" s="71" customFormat="1" ht="18.75" customHeight="1">
      <c r="A5" s="112">
        <v>1</v>
      </c>
      <c r="B5" s="117" t="s">
        <v>192</v>
      </c>
      <c r="C5" s="118">
        <f>C6</f>
        <v>8144</v>
      </c>
      <c r="D5" s="119">
        <f>D6</f>
        <v>3061.4</v>
      </c>
      <c r="E5" s="120">
        <f>E6</f>
        <v>2000</v>
      </c>
      <c r="F5" s="120">
        <f aca="true" t="shared" si="0" ref="F5:F39">D5*100/C5</f>
        <v>37.59086444007858</v>
      </c>
    </row>
    <row r="6" spans="1:6" ht="14.25" customHeight="1">
      <c r="A6" s="112"/>
      <c r="B6" s="62" t="s">
        <v>193</v>
      </c>
      <c r="C6" s="65">
        <v>8144</v>
      </c>
      <c r="D6" s="70">
        <v>3061.4</v>
      </c>
      <c r="E6" s="70">
        <v>2000</v>
      </c>
      <c r="F6" s="70">
        <f t="shared" si="0"/>
        <v>37.59086444007858</v>
      </c>
    </row>
    <row r="7" spans="1:6" s="71" customFormat="1" ht="19.5" customHeight="1">
      <c r="A7" s="112">
        <v>2</v>
      </c>
      <c r="B7" s="117" t="s">
        <v>194</v>
      </c>
      <c r="C7" s="118">
        <f>C8+C9</f>
        <v>28776</v>
      </c>
      <c r="D7" s="119">
        <f>D8+D9</f>
        <v>19999.12</v>
      </c>
      <c r="E7" s="120">
        <f>E9</f>
        <v>18500</v>
      </c>
      <c r="F7" s="120">
        <f t="shared" si="0"/>
        <v>69.4993049763692</v>
      </c>
    </row>
    <row r="8" spans="1:6" ht="15" customHeight="1">
      <c r="A8" s="112"/>
      <c r="B8" s="62" t="s">
        <v>195</v>
      </c>
      <c r="C8" s="65">
        <v>1500</v>
      </c>
      <c r="D8" s="70">
        <v>1499.12</v>
      </c>
      <c r="E8" s="70">
        <v>0</v>
      </c>
      <c r="F8" s="70">
        <f t="shared" si="0"/>
        <v>99.94133333333333</v>
      </c>
    </row>
    <row r="9" spans="1:6" ht="25.5" customHeight="1">
      <c r="A9" s="112"/>
      <c r="B9" s="62" t="s">
        <v>196</v>
      </c>
      <c r="C9" s="65">
        <v>27276</v>
      </c>
      <c r="D9" s="70">
        <v>18500</v>
      </c>
      <c r="E9" s="70">
        <v>18500</v>
      </c>
      <c r="F9" s="70">
        <f t="shared" si="0"/>
        <v>67.82519431001613</v>
      </c>
    </row>
    <row r="10" spans="1:6" s="71" customFormat="1" ht="20.25" customHeight="1">
      <c r="A10" s="112">
        <v>3</v>
      </c>
      <c r="B10" s="117" t="s">
        <v>197</v>
      </c>
      <c r="C10" s="118">
        <f>C11</f>
        <v>20662</v>
      </c>
      <c r="D10" s="119">
        <f>D11</f>
        <v>12253.2</v>
      </c>
      <c r="E10" s="120">
        <f>E11</f>
        <v>10455</v>
      </c>
      <c r="F10" s="120">
        <f t="shared" si="0"/>
        <v>59.30306843480786</v>
      </c>
    </row>
    <row r="11" spans="1:6" ht="27" customHeight="1">
      <c r="A11" s="112"/>
      <c r="B11" s="62" t="s">
        <v>196</v>
      </c>
      <c r="C11" s="65">
        <v>20662</v>
      </c>
      <c r="D11" s="70">
        <v>12253.2</v>
      </c>
      <c r="E11" s="70">
        <v>10455</v>
      </c>
      <c r="F11" s="70">
        <f t="shared" si="0"/>
        <v>59.30306843480786</v>
      </c>
    </row>
    <row r="12" spans="1:6" s="71" customFormat="1" ht="19.5" customHeight="1">
      <c r="A12" s="112">
        <v>4</v>
      </c>
      <c r="B12" s="117" t="s">
        <v>198</v>
      </c>
      <c r="C12" s="118">
        <f>C13+C14</f>
        <v>15885</v>
      </c>
      <c r="D12" s="119">
        <f>D13+D14</f>
        <v>13875.650000000001</v>
      </c>
      <c r="E12" s="120">
        <f>E13</f>
        <v>4560</v>
      </c>
      <c r="F12" s="120">
        <f t="shared" si="0"/>
        <v>87.35064526282657</v>
      </c>
    </row>
    <row r="13" spans="1:6" ht="15" customHeight="1">
      <c r="A13" s="112"/>
      <c r="B13" s="62" t="s">
        <v>199</v>
      </c>
      <c r="C13" s="65">
        <v>13185</v>
      </c>
      <c r="D13" s="70">
        <v>11176.44</v>
      </c>
      <c r="E13" s="70">
        <v>4560</v>
      </c>
      <c r="F13" s="70">
        <f t="shared" si="0"/>
        <v>84.76632536973834</v>
      </c>
    </row>
    <row r="14" spans="1:6" ht="15.75" customHeight="1">
      <c r="A14" s="112"/>
      <c r="B14" s="62" t="s">
        <v>200</v>
      </c>
      <c r="C14" s="65">
        <v>2700</v>
      </c>
      <c r="D14" s="70">
        <v>2699.21</v>
      </c>
      <c r="E14" s="70">
        <v>0</v>
      </c>
      <c r="F14" s="70">
        <f t="shared" si="0"/>
        <v>99.97074074074074</v>
      </c>
    </row>
    <row r="15" spans="1:6" s="71" customFormat="1" ht="19.5" customHeight="1">
      <c r="A15" s="112">
        <v>5</v>
      </c>
      <c r="B15" s="117" t="s">
        <v>201</v>
      </c>
      <c r="C15" s="118">
        <f>C16+C17</f>
        <v>13122</v>
      </c>
      <c r="D15" s="119">
        <f>D16+D17</f>
        <v>5449.73</v>
      </c>
      <c r="E15" s="120">
        <f>E17</f>
        <v>3259.5</v>
      </c>
      <c r="F15" s="120">
        <f t="shared" si="0"/>
        <v>41.53124523700655</v>
      </c>
    </row>
    <row r="16" spans="1:6" ht="15.75" customHeight="1">
      <c r="A16" s="112"/>
      <c r="B16" s="62" t="s">
        <v>202</v>
      </c>
      <c r="C16" s="65">
        <v>500</v>
      </c>
      <c r="D16" s="70">
        <v>500</v>
      </c>
      <c r="E16" s="70">
        <v>0</v>
      </c>
      <c r="F16" s="70">
        <f t="shared" si="0"/>
        <v>100</v>
      </c>
    </row>
    <row r="17" spans="1:6" ht="15" customHeight="1">
      <c r="A17" s="112"/>
      <c r="B17" s="62" t="s">
        <v>200</v>
      </c>
      <c r="C17" s="65">
        <v>12622</v>
      </c>
      <c r="D17" s="70">
        <v>4949.73</v>
      </c>
      <c r="E17" s="70">
        <v>3259.5</v>
      </c>
      <c r="F17" s="70">
        <f t="shared" si="0"/>
        <v>39.21510061796862</v>
      </c>
    </row>
    <row r="18" spans="1:6" s="71" customFormat="1" ht="19.5" customHeight="1">
      <c r="A18" s="112">
        <v>6</v>
      </c>
      <c r="B18" s="117" t="s">
        <v>203</v>
      </c>
      <c r="C18" s="118">
        <f>C19+C20</f>
        <v>12460</v>
      </c>
      <c r="D18" s="119">
        <f>D19+D20</f>
        <v>12451.7</v>
      </c>
      <c r="E18" s="120">
        <f>E20</f>
        <v>9219.83</v>
      </c>
      <c r="F18" s="120">
        <f t="shared" si="0"/>
        <v>99.93338683788122</v>
      </c>
    </row>
    <row r="19" spans="1:6" ht="15.75" customHeight="1">
      <c r="A19" s="112"/>
      <c r="B19" s="62" t="s">
        <v>204</v>
      </c>
      <c r="C19" s="65">
        <v>1000</v>
      </c>
      <c r="D19" s="70">
        <v>998.95</v>
      </c>
      <c r="E19" s="70">
        <v>0</v>
      </c>
      <c r="F19" s="70">
        <f t="shared" si="0"/>
        <v>99.895</v>
      </c>
    </row>
    <row r="20" spans="1:6" ht="25.5" customHeight="1">
      <c r="A20" s="112"/>
      <c r="B20" s="62" t="s">
        <v>205</v>
      </c>
      <c r="C20" s="65">
        <v>11460</v>
      </c>
      <c r="D20" s="70">
        <v>11452.75</v>
      </c>
      <c r="E20" s="70">
        <v>9219.83</v>
      </c>
      <c r="F20" s="70">
        <f t="shared" si="0"/>
        <v>99.93673647469458</v>
      </c>
    </row>
    <row r="21" spans="1:6" s="71" customFormat="1" ht="19.5" customHeight="1">
      <c r="A21" s="112">
        <v>7</v>
      </c>
      <c r="B21" s="117" t="s">
        <v>206</v>
      </c>
      <c r="C21" s="118">
        <f>SUM(C22:C23)</f>
        <v>12748</v>
      </c>
      <c r="D21" s="119">
        <f>SUM(D22:D23)</f>
        <v>11799.400000000001</v>
      </c>
      <c r="E21" s="120">
        <f>E22</f>
        <v>0</v>
      </c>
      <c r="F21" s="120">
        <f t="shared" si="0"/>
        <v>92.55883275807972</v>
      </c>
    </row>
    <row r="22" spans="1:6" ht="15" customHeight="1">
      <c r="A22" s="112"/>
      <c r="B22" s="62" t="s">
        <v>207</v>
      </c>
      <c r="C22" s="65">
        <v>10548</v>
      </c>
      <c r="D22" s="70">
        <v>10539.52</v>
      </c>
      <c r="E22" s="70">
        <v>0</v>
      </c>
      <c r="F22" s="70">
        <f t="shared" si="0"/>
        <v>99.91960561243837</v>
      </c>
    </row>
    <row r="23" spans="1:6" ht="15" customHeight="1">
      <c r="A23" s="112"/>
      <c r="B23" s="62" t="s">
        <v>200</v>
      </c>
      <c r="C23" s="65">
        <v>2200</v>
      </c>
      <c r="D23" s="70">
        <v>1259.88</v>
      </c>
      <c r="E23" s="70">
        <v>0</v>
      </c>
      <c r="F23" s="70">
        <f t="shared" si="0"/>
        <v>57.26727272727273</v>
      </c>
    </row>
    <row r="24" spans="1:6" s="71" customFormat="1" ht="19.5" customHeight="1">
      <c r="A24" s="112">
        <v>8</v>
      </c>
      <c r="B24" s="117" t="s">
        <v>208</v>
      </c>
      <c r="C24" s="118">
        <f>C25+C26</f>
        <v>16489</v>
      </c>
      <c r="D24" s="119">
        <f>D25+D26</f>
        <v>15986.18</v>
      </c>
      <c r="E24" s="120">
        <f>E26</f>
        <v>2767.5</v>
      </c>
      <c r="F24" s="120">
        <f t="shared" si="0"/>
        <v>96.95057310934563</v>
      </c>
    </row>
    <row r="25" spans="1:6" ht="15" customHeight="1">
      <c r="A25" s="112"/>
      <c r="B25" s="62" t="s">
        <v>204</v>
      </c>
      <c r="C25" s="65">
        <v>800</v>
      </c>
      <c r="D25" s="70">
        <v>298.08</v>
      </c>
      <c r="E25" s="70">
        <v>0</v>
      </c>
      <c r="F25" s="70">
        <f t="shared" si="0"/>
        <v>37.26</v>
      </c>
    </row>
    <row r="26" spans="1:6" ht="27.75" customHeight="1">
      <c r="A26" s="112"/>
      <c r="B26" s="62" t="s">
        <v>205</v>
      </c>
      <c r="C26" s="65">
        <v>15689</v>
      </c>
      <c r="D26" s="70">
        <v>15688.1</v>
      </c>
      <c r="E26" s="70">
        <v>2767.5</v>
      </c>
      <c r="F26" s="70">
        <f t="shared" si="0"/>
        <v>99.99426349671745</v>
      </c>
    </row>
    <row r="27" spans="1:6" s="71" customFormat="1" ht="19.5" customHeight="1">
      <c r="A27" s="112">
        <v>9</v>
      </c>
      <c r="B27" s="117" t="s">
        <v>209</v>
      </c>
      <c r="C27" s="118">
        <f>C28+C29</f>
        <v>10820</v>
      </c>
      <c r="D27" s="119">
        <f>D28+D29</f>
        <v>10817.12</v>
      </c>
      <c r="E27" s="120">
        <f>E29</f>
        <v>10370</v>
      </c>
      <c r="F27" s="120">
        <f t="shared" si="0"/>
        <v>99.97338262476894</v>
      </c>
    </row>
    <row r="28" spans="1:6" ht="16.5" customHeight="1">
      <c r="A28" s="112"/>
      <c r="B28" s="62" t="s">
        <v>199</v>
      </c>
      <c r="C28" s="65">
        <v>450</v>
      </c>
      <c r="D28" s="70">
        <v>447.12</v>
      </c>
      <c r="E28" s="70">
        <v>0</v>
      </c>
      <c r="F28" s="70">
        <f t="shared" si="0"/>
        <v>99.36</v>
      </c>
    </row>
    <row r="29" spans="1:6" ht="15" customHeight="1">
      <c r="A29" s="113"/>
      <c r="B29" s="62" t="s">
        <v>210</v>
      </c>
      <c r="C29" s="65">
        <v>10370</v>
      </c>
      <c r="D29" s="70">
        <v>10370</v>
      </c>
      <c r="E29" s="70">
        <v>10370</v>
      </c>
      <c r="F29" s="70">
        <f t="shared" si="0"/>
        <v>100</v>
      </c>
    </row>
    <row r="30" spans="1:6" ht="19.5" customHeight="1">
      <c r="A30" s="114">
        <v>10</v>
      </c>
      <c r="B30" s="121" t="s">
        <v>211</v>
      </c>
      <c r="C30" s="122">
        <f>C31+C32</f>
        <v>14158</v>
      </c>
      <c r="D30" s="123">
        <f>D31+D32</f>
        <v>14093.669999999998</v>
      </c>
      <c r="E30" s="124">
        <f>E31+E32</f>
        <v>7417.53</v>
      </c>
      <c r="F30" s="124">
        <f t="shared" si="0"/>
        <v>99.5456279135471</v>
      </c>
    </row>
    <row r="31" spans="1:6" ht="15.75" customHeight="1">
      <c r="A31" s="114"/>
      <c r="B31" s="63" t="s">
        <v>212</v>
      </c>
      <c r="C31" s="65">
        <v>4858</v>
      </c>
      <c r="D31" s="70">
        <v>4822.19</v>
      </c>
      <c r="E31" s="70">
        <v>1700</v>
      </c>
      <c r="F31" s="70">
        <f t="shared" si="0"/>
        <v>99.26286537669822</v>
      </c>
    </row>
    <row r="32" spans="1:6" ht="15.75" customHeight="1">
      <c r="A32" s="114"/>
      <c r="B32" s="63" t="s">
        <v>200</v>
      </c>
      <c r="C32" s="65">
        <v>9300</v>
      </c>
      <c r="D32" s="70">
        <v>9271.48</v>
      </c>
      <c r="E32" s="70">
        <v>5717.53</v>
      </c>
      <c r="F32" s="70">
        <f t="shared" si="0"/>
        <v>99.69333333333333</v>
      </c>
    </row>
    <row r="33" spans="1:6" s="71" customFormat="1" ht="19.5" customHeight="1">
      <c r="A33" s="112">
        <v>11</v>
      </c>
      <c r="B33" s="117" t="s">
        <v>213</v>
      </c>
      <c r="C33" s="118">
        <f>C34+C35</f>
        <v>28776</v>
      </c>
      <c r="D33" s="119">
        <f>D34+D35</f>
        <v>28583.3</v>
      </c>
      <c r="E33" s="120">
        <f>E35</f>
        <v>24476</v>
      </c>
      <c r="F33" s="120">
        <f t="shared" si="0"/>
        <v>99.33034473172088</v>
      </c>
    </row>
    <row r="34" spans="1:6" ht="15" customHeight="1">
      <c r="A34" s="112"/>
      <c r="B34" s="66" t="s">
        <v>204</v>
      </c>
      <c r="C34" s="65">
        <v>4300</v>
      </c>
      <c r="D34" s="70">
        <v>4107.3</v>
      </c>
      <c r="E34" s="70">
        <v>0</v>
      </c>
      <c r="F34" s="70">
        <f t="shared" si="0"/>
        <v>95.51860465116279</v>
      </c>
    </row>
    <row r="35" spans="1:6" ht="28.5" customHeight="1">
      <c r="A35" s="112"/>
      <c r="B35" s="62" t="s">
        <v>196</v>
      </c>
      <c r="C35" s="65">
        <v>24476</v>
      </c>
      <c r="D35" s="70">
        <v>24476</v>
      </c>
      <c r="E35" s="70">
        <v>24476</v>
      </c>
      <c r="F35" s="70">
        <f t="shared" si="0"/>
        <v>100</v>
      </c>
    </row>
    <row r="36" spans="1:6" s="71" customFormat="1" ht="19.5" customHeight="1">
      <c r="A36" s="112">
        <v>12</v>
      </c>
      <c r="B36" s="117" t="s">
        <v>214</v>
      </c>
      <c r="C36" s="118">
        <f>C37+C38</f>
        <v>14446</v>
      </c>
      <c r="D36" s="119">
        <f>D37+D38</f>
        <v>14141.81</v>
      </c>
      <c r="E36" s="120">
        <f>E37</f>
        <v>0</v>
      </c>
      <c r="F36" s="120">
        <f t="shared" si="0"/>
        <v>97.89429599889243</v>
      </c>
    </row>
    <row r="37" spans="1:6" ht="17.25" customHeight="1">
      <c r="A37" s="112"/>
      <c r="B37" s="62" t="s">
        <v>215</v>
      </c>
      <c r="C37" s="65">
        <v>2500</v>
      </c>
      <c r="D37" s="70">
        <v>2655.09</v>
      </c>
      <c r="E37" s="70">
        <v>0</v>
      </c>
      <c r="F37" s="70">
        <f t="shared" si="0"/>
        <v>106.2036</v>
      </c>
    </row>
    <row r="38" spans="1:6" ht="16.5" customHeight="1">
      <c r="A38" s="112"/>
      <c r="B38" s="62" t="s">
        <v>199</v>
      </c>
      <c r="C38" s="65">
        <v>11946</v>
      </c>
      <c r="D38" s="70">
        <v>11486.72</v>
      </c>
      <c r="E38" s="70">
        <v>0</v>
      </c>
      <c r="F38" s="70">
        <f t="shared" si="0"/>
        <v>96.15536581282437</v>
      </c>
    </row>
    <row r="39" spans="1:6" s="73" customFormat="1" ht="21.75" customHeight="1">
      <c r="A39" s="72"/>
      <c r="B39" s="125" t="s">
        <v>217</v>
      </c>
      <c r="C39" s="126">
        <f>C5+C7+C10+C12+C15+C18+C21+C24+C27+C30+C33+C36</f>
        <v>196486</v>
      </c>
      <c r="D39" s="126">
        <f>D5+D7+D10+D12+D15+D18+D21+D24+D27+D30+D33+D36</f>
        <v>162512.28</v>
      </c>
      <c r="E39" s="126">
        <f>E5+E7+E10+E12+E15+E18+E21+E24+E27+E30+E33+E36</f>
        <v>93025.36</v>
      </c>
      <c r="F39" s="127">
        <f t="shared" si="0"/>
        <v>82.70934315930906</v>
      </c>
    </row>
  </sheetData>
  <sheetProtection/>
  <mergeCells count="13">
    <mergeCell ref="A30:A32"/>
    <mergeCell ref="A33:A35"/>
    <mergeCell ref="A36:A38"/>
    <mergeCell ref="A12:A14"/>
    <mergeCell ref="A15:A17"/>
    <mergeCell ref="A18:A20"/>
    <mergeCell ref="A21:A23"/>
    <mergeCell ref="A5:A6"/>
    <mergeCell ref="A7:A9"/>
    <mergeCell ref="A10:A11"/>
    <mergeCell ref="A1:F1"/>
    <mergeCell ref="A24:A26"/>
    <mergeCell ref="A27:A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nowak</cp:lastModifiedBy>
  <cp:lastPrinted>2016-03-11T10:56:22Z</cp:lastPrinted>
  <dcterms:modified xsi:type="dcterms:W3CDTF">2016-03-11T10:56:27Z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