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wykonanie" sheetId="1" r:id="rId1"/>
  </sheets>
  <definedNames/>
  <calcPr fullCalcOnLoad="1"/>
</workbook>
</file>

<file path=xl/sharedStrings.xml><?xml version="1.0" encoding="utf-8"?>
<sst xmlns="http://schemas.openxmlformats.org/spreadsheetml/2006/main" count="1589" uniqueCount="695">
  <si>
    <t>Dział</t>
  </si>
  <si>
    <t>Treść</t>
  </si>
  <si>
    <t>010</t>
  </si>
  <si>
    <t>Rolnictwo i łowiectwo</t>
  </si>
  <si>
    <t>160 822,00</t>
  </si>
  <si>
    <t>01095</t>
  </si>
  <si>
    <t>Pozostała działalność</t>
  </si>
  <si>
    <t>2010</t>
  </si>
  <si>
    <t>Dotacje celowe otrzymane z budżetu państwa na realizację zadań bieżących z zakresu administracji rządowej oraz innych zadań zleconych gminie (związkom gmin) ustawami</t>
  </si>
  <si>
    <t>020</t>
  </si>
  <si>
    <t>Leśnictwo</t>
  </si>
  <si>
    <t>600,00</t>
  </si>
  <si>
    <t>02095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</si>
  <si>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</si>
  <si>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</si>
  <si>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700</t>
  </si>
  <si>
    <t>Gospodarka mieszkaniowa</t>
  </si>
  <si>
    <t>6 687 040,00</t>
  </si>
  <si>
    <t>70005</t>
  </si>
  <si>
    <t>Gospodarka gruntami i nieruchomościami</t>
  </si>
  <si>
    <t>0470</t>
  </si>
  <si>
    <t>Wpływy z opłat za zarząd, użytkowanie i użytkowanie wieczyste nieruchomości</t>
  </si>
  <si>
    <t>5 640,00</t>
  </si>
  <si>
    <t>150 000,00</t>
  </si>
  <si>
    <t>0760</t>
  </si>
  <si>
    <t>Wpływy z tytułu przekształcenia prawa użytkowania wieczystego przysługującego osobom fizycznym w prawo własności</t>
  </si>
  <si>
    <t>19 800,00</t>
  </si>
  <si>
    <t>0770</t>
  </si>
  <si>
    <t>Wpłaty z tytułu odpłatnego nabycia prawa własności oraz prawa użytkowania wieczystego nieruchomości</t>
  </si>
  <si>
    <t>6 511 600,00</t>
  </si>
  <si>
    <t>750</t>
  </si>
  <si>
    <t>Administracja publiczna</t>
  </si>
  <si>
    <t>45 208,00</t>
  </si>
  <si>
    <t>75011</t>
  </si>
  <si>
    <t>Urzędy wojewódzkie</t>
  </si>
  <si>
    <t>44 250,00</t>
  </si>
  <si>
    <t>43 700,00</t>
  </si>
  <si>
    <t>2360</t>
  </si>
  <si>
    <t>Dochody jednostek samorządu terytorialnego związane z realizacją zadań z zakresu administracji rządowej oraz innych zadań zleconych ustawami</t>
  </si>
  <si>
    <t>550,00</t>
  </si>
  <si>
    <t>75023</t>
  </si>
  <si>
    <t>Urzędy gmin (miast i miast na prawach powiatu)</t>
  </si>
  <si>
    <t>958,00</t>
  </si>
  <si>
    <t>0830</t>
  </si>
  <si>
    <t>Wpływy z usług</t>
  </si>
  <si>
    <t>751</t>
  </si>
  <si>
    <t>Urzędy naczelnych organów władzy państwowej, kontroli i ochrony prawa oraz sądownictwa</t>
  </si>
  <si>
    <t>741,00</t>
  </si>
  <si>
    <t>75101</t>
  </si>
  <si>
    <t>Urzędy naczelnych organów władzy państwowej, kontroli i ochrony prawa</t>
  </si>
  <si>
    <t>756</t>
  </si>
  <si>
    <t>Dochody od osób prawnych, od osób fizycznych i od innych jednostek nieposiadających osobowości prawnej oraz wydatki związane z ich poborem</t>
  </si>
  <si>
    <t>6 257 451,00</t>
  </si>
  <si>
    <t>75601</t>
  </si>
  <si>
    <t>Wpływy z podatku dochodowego od osób fizycznych</t>
  </si>
  <si>
    <t>1 000,00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</si>
  <si>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</si>
  <si>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</si>
  <si>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</si>
  <si>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</si>
  <si>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1 158 890,00</t>
  </si>
  <si>
    <t>0310</t>
  </si>
  <si>
    <t>Podatek od nieruchomości</t>
  </si>
  <si>
    <t>890 000,00</t>
  </si>
  <si>
    <t>0320</t>
  </si>
  <si>
    <t>Podatek rolny</t>
  </si>
  <si>
    <t>190 000,00</t>
  </si>
  <si>
    <t>0330</t>
  </si>
  <si>
    <t>Podatek leśny</t>
  </si>
  <si>
    <t>2 390,00</t>
  </si>
  <si>
    <t>0340</t>
  </si>
  <si>
    <t>Podatek od środków transportowych</t>
  </si>
  <si>
    <t>45 000,00</t>
  </si>
  <si>
    <t>0500</t>
  </si>
  <si>
    <t>Podatek od czynności cywilnoprawnych</t>
  </si>
  <si>
    <t>30 000,00</t>
  </si>
  <si>
    <t>0910</t>
  </si>
  <si>
    <t>Odsetki od nieterminowych wpłat z tytułu podatków i opłat</t>
  </si>
  <si>
    <t>1 500,00</t>
  </si>
  <si>
    <t>75616</t>
  </si>
  <si>
    <t>Wpływy z podatku rolnego, podatku leśnego, podatku od spadków i darowizn, podatku od czynności cywilno-prawnych oraz podatków i opłat lokalnych od osób fizycznych</t>
  </si>
  <si>
    <t>1 199 990,00</t>
  </si>
  <si>
    <t>443 000,00</t>
  </si>
  <si>
    <t>480 000,00</t>
  </si>
  <si>
    <t>190,00</t>
  </si>
  <si>
    <t>75 000,00</t>
  </si>
  <si>
    <t>0360</t>
  </si>
  <si>
    <t>Podatek od spadków i darowizn</t>
  </si>
  <si>
    <t>2 100,00</t>
  </si>
  <si>
    <t>0430</t>
  </si>
  <si>
    <t>Wpływy z opłaty targowej</t>
  </si>
  <si>
    <t>700,00</t>
  </si>
  <si>
    <t>193 500,00</t>
  </si>
  <si>
    <t>0690</t>
  </si>
  <si>
    <t>Wpływy z różnych opłat</t>
  </si>
  <si>
    <t>2 000,00</t>
  </si>
  <si>
    <t>3 500,00</t>
  </si>
  <si>
    <t>75618</t>
  </si>
  <si>
    <t>Wpływy z innych opłat stanowiących dochody jednostek samorządu terytorialnego na podstawie ustaw</t>
  </si>
  <si>
    <t>633 000,00</t>
  </si>
  <si>
    <t>0410</t>
  </si>
  <si>
    <t>Wpływy z opłaty skarbowej</t>
  </si>
  <si>
    <t>25 000,00</t>
  </si>
  <si>
    <t>0480</t>
  </si>
  <si>
    <t>Wpływy z opłat za zezwolenia na sprzedaż alkoholu</t>
  </si>
  <si>
    <t>86 000,00</t>
  </si>
  <si>
    <t>0490</t>
  </si>
  <si>
    <t>Wpływy z innych lokalnych opłat pobieranych przez jednostki samorządu terytorialnego na podstawie odrębnych ustaw</t>
  </si>
  <si>
    <t>522 000,00</t>
  </si>
  <si>
    <t>75621</t>
  </si>
  <si>
    <t>Udziały gmin w podatkach stanowiących dochód budżetu państwa</t>
  </si>
  <si>
    <t>3 264 571,00</t>
  </si>
  <si>
    <t>0010</t>
  </si>
  <si>
    <t>Podatek dochodowy od osób fizycznych</t>
  </si>
  <si>
    <t>3 224 571,00</t>
  </si>
  <si>
    <t>0020</t>
  </si>
  <si>
    <t>Podatek dochodowy od osób prawnych</t>
  </si>
  <si>
    <t>40 000,00</t>
  </si>
  <si>
    <t>758</t>
  </si>
  <si>
    <t>Różne rozliczenia</t>
  </si>
  <si>
    <t>4 805 065,00</t>
  </si>
  <si>
    <t>75801</t>
  </si>
  <si>
    <t>Część oświatowa subwencji ogólnej dla jednostek samorządu terytorialnego</t>
  </si>
  <si>
    <t>4 085 991,00</t>
  </si>
  <si>
    <t>2920</t>
  </si>
  <si>
    <t>Subwencje ogólne z budżetu państwa</t>
  </si>
  <si>
    <t>75807</t>
  </si>
  <si>
    <t>Część wyrównawcza subwencji ogólnej dla gmin</t>
  </si>
  <si>
    <t>637 307,00</t>
  </si>
  <si>
    <t>75814</t>
  </si>
  <si>
    <t>Różne rozliczenia finansowe</t>
  </si>
  <si>
    <t>76 620,00</t>
  </si>
  <si>
    <t>0920</t>
  </si>
  <si>
    <t>Pozostałe odsetki</t>
  </si>
  <si>
    <t>10 000,00</t>
  </si>
  <si>
    <t>0970</t>
  </si>
  <si>
    <t>Wpływy z różnych dochodów</t>
  </si>
  <si>
    <t>66 620,00</t>
  </si>
  <si>
    <t>75831</t>
  </si>
  <si>
    <t>Część równoważąca subwencji ogólnej dla gmin</t>
  </si>
  <si>
    <t>5 147,00</t>
  </si>
  <si>
    <t>801</t>
  </si>
  <si>
    <t>Oświata i wychowanie</t>
  </si>
  <si>
    <t>239 777,00</t>
  </si>
  <si>
    <t>80101</t>
  </si>
  <si>
    <t>Szkoły podstawowe</t>
  </si>
  <si>
    <t>34 407,00</t>
  </si>
  <si>
    <t>7 344,00</t>
  </si>
  <si>
    <t>13 903,00</t>
  </si>
  <si>
    <t>2030</t>
  </si>
  <si>
    <t>Dotacje celowe otrzymane z budżetu państwa na realizację własnych zadań bieżących gmin (związków gmin)</t>
  </si>
  <si>
    <t>13 160,00</t>
  </si>
  <si>
    <t>80104</t>
  </si>
  <si>
    <t xml:space="preserve">Przedszkola </t>
  </si>
  <si>
    <t>174 200,00</t>
  </si>
  <si>
    <t>116 000,00</t>
  </si>
  <si>
    <t>800,00</t>
  </si>
  <si>
    <t>2310</t>
  </si>
  <si>
    <t>Dotacje celowe otrzymane z gminy na zadania bieżące realizowane na podstawie porozumień (umów) między jednostkami samorządu terytorialnego</t>
  </si>
  <si>
    <t>55 400,00</t>
  </si>
  <si>
    <t>80195</t>
  </si>
  <si>
    <t>31 170,00</t>
  </si>
  <si>
    <t>852</t>
  </si>
  <si>
    <t>Pomoc społeczna</t>
  </si>
  <si>
    <t>1 530 906,00</t>
  </si>
  <si>
    <t>85212</t>
  </si>
  <si>
    <t>Świadczenia rodzinne, zaliczka alimentacyjna oraz składki na ubezpieczenia emerytalne i rentowe z ubezpieczenia społecznego</t>
  </si>
  <si>
    <t>1 306 100,00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</si>
  <si>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</si>
  <si>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</si>
  <si>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3 700,00</t>
  </si>
  <si>
    <t>85214</t>
  </si>
  <si>
    <t>Zasiłki i pomoc w naturze oraz składki na ubezpieczenia emerytalne i rentowe</t>
  </si>
  <si>
    <t>124 200,00</t>
  </si>
  <si>
    <t>15 600,00</t>
  </si>
  <si>
    <t>108 600,00</t>
  </si>
  <si>
    <t>85219</t>
  </si>
  <si>
    <t>Ośrodki pomocy społecznej</t>
  </si>
  <si>
    <t>78 966,00</t>
  </si>
  <si>
    <t>4 225,00</t>
  </si>
  <si>
    <t>41,00</t>
  </si>
  <si>
    <t>74 700,00</t>
  </si>
  <si>
    <t>85295</t>
  </si>
  <si>
    <t>17 940,00</t>
  </si>
  <si>
    <t>14 440,00</t>
  </si>
  <si>
    <t>2700</t>
  </si>
  <si>
    <t>Środki na dofinansowanie własnych zadań bieżących gmin (związków gmin), powiatów (związków powiatów), samorządów województw, pozyskane z innych źródeł</t>
  </si>
  <si>
    <t>854</t>
  </si>
  <si>
    <t>Edukacyjna opieka wychowawcza</t>
  </si>
  <si>
    <t>93 506,00</t>
  </si>
  <si>
    <t>85415</t>
  </si>
  <si>
    <t>Pomoc materialna dla uczniów</t>
  </si>
  <si>
    <t>36 906,00</t>
  </si>
  <si>
    <t>85495</t>
  </si>
  <si>
    <t>56 600,00</t>
  </si>
  <si>
    <t>900</t>
  </si>
  <si>
    <t>Gospodarka komunalna i ochrona środowiska</t>
  </si>
  <si>
    <t>37 116,00</t>
  </si>
  <si>
    <t>90017</t>
  </si>
  <si>
    <t>Zakłady gospodarki komunalnej</t>
  </si>
  <si>
    <t>10 966,00</t>
  </si>
  <si>
    <t>2370</t>
  </si>
  <si>
    <t>Wpływy do budżetu nadwyzki środków obrotowych zakładu budżetowego</t>
  </si>
  <si>
    <t>0,00</t>
  </si>
  <si>
    <t>90020</t>
  </si>
  <si>
    <t>Wpływy i wydatki związane z gromadzeniem środków z opłat produktowych</t>
  </si>
  <si>
    <t>0400</t>
  </si>
  <si>
    <t>Wpływy z opłaty produktowej</t>
  </si>
  <si>
    <t>90095</t>
  </si>
  <si>
    <t>25 150,00</t>
  </si>
  <si>
    <t>150,00</t>
  </si>
  <si>
    <t>Razem:</t>
  </si>
  <si>
    <t>19 858 232,00</t>
  </si>
  <si>
    <t>1 803 322,00</t>
  </si>
  <si>
    <t>01010</t>
  </si>
  <si>
    <t>Infrastruktura wodociągowa i sanitacyjna wsi</t>
  </si>
  <si>
    <t>1 629 000,00</t>
  </si>
  <si>
    <t>6059</t>
  </si>
  <si>
    <t>Wydatki inwestycyjne jednostek budżetowych</t>
  </si>
  <si>
    <t>01030</t>
  </si>
  <si>
    <t>Izby rolnicze</t>
  </si>
  <si>
    <t>13 500,00</t>
  </si>
  <si>
    <t>2850</t>
  </si>
  <si>
    <t>Wpłaty gmin na rzecz izb rolniczych w wysokości 2% uzyskanych wpływów z podatku rolnego</t>
  </si>
  <si>
    <t>4010</t>
  </si>
  <si>
    <t>Wynagrodzenia osobowe pracowników</t>
  </si>
  <si>
    <t>1 822,00</t>
  </si>
  <si>
    <t>4110</t>
  </si>
  <si>
    <t>Składki na ubezpieczenia społeczne</t>
  </si>
  <si>
    <t>275,00</t>
  </si>
  <si>
    <t>4120</t>
  </si>
  <si>
    <t>Składki na Fundusz Pracy</t>
  </si>
  <si>
    <t>45,00</t>
  </si>
  <si>
    <t>4210</t>
  </si>
  <si>
    <t>Zakup materiałów i wyposażenia</t>
  </si>
  <si>
    <t>24,00</t>
  </si>
  <si>
    <t>4300</t>
  </si>
  <si>
    <t>Zakup usług pozostałych</t>
  </si>
  <si>
    <t>830,00</t>
  </si>
  <si>
    <t>4430</t>
  </si>
  <si>
    <t>Różne opłaty i składki</t>
  </si>
  <si>
    <t>157 669,00</t>
  </si>
  <si>
    <t>4740</t>
  </si>
  <si>
    <t>Zakup materiałów papierniczych do sprzętu drukarskiego i urządzeń kserograficznych</t>
  </si>
  <si>
    <t>12,00</t>
  </si>
  <si>
    <t>4750</t>
  </si>
  <si>
    <t>Zakup akcesoriów komputerowych, w tym programów i licencji</t>
  </si>
  <si>
    <t>145,00</t>
  </si>
  <si>
    <t>600</t>
  </si>
  <si>
    <t>Transport i łączność</t>
  </si>
  <si>
    <t>4 628 043,00</t>
  </si>
  <si>
    <t>60014</t>
  </si>
  <si>
    <t>Drogi publiczne powiatowe</t>
  </si>
  <si>
    <t>6300</t>
  </si>
  <si>
    <t>Dotacja celowa na pomoc finansową udzielaną między jednostkami samorządu terytorialnego na dofinansowanie własnych zadań inwestycyjnych i zakupów inwestycyjnych</t>
  </si>
  <si>
    <t>60016</t>
  </si>
  <si>
    <t>Drogi publiczne gminne</t>
  </si>
  <si>
    <t>4 478 043,00</t>
  </si>
  <si>
    <t>10 500,00</t>
  </si>
  <si>
    <t>4270</t>
  </si>
  <si>
    <t>Zakup usług remontowych</t>
  </si>
  <si>
    <t>61 200,00</t>
  </si>
  <si>
    <t>75 800,00</t>
  </si>
  <si>
    <t>6050</t>
  </si>
  <si>
    <t>1 558 393,00</t>
  </si>
  <si>
    <t>2 752 150,00</t>
  </si>
  <si>
    <t>6060</t>
  </si>
  <si>
    <t>Wydatki na zakupy inwestycyjne jednostek budżetowych</t>
  </si>
  <si>
    <t>20 000,00</t>
  </si>
  <si>
    <t>630</t>
  </si>
  <si>
    <t>Turystyka</t>
  </si>
  <si>
    <t>63095</t>
  </si>
  <si>
    <t>70004</t>
  </si>
  <si>
    <t>Różne jednostki obsługi gospodarki mieszkaniowej</t>
  </si>
  <si>
    <t>1 520,00</t>
  </si>
  <si>
    <t>7 300,00</t>
  </si>
  <si>
    <t>820,00</t>
  </si>
  <si>
    <t>360,00</t>
  </si>
  <si>
    <t>710</t>
  </si>
  <si>
    <t>Działalność usługowa</t>
  </si>
  <si>
    <t>74 000,00</t>
  </si>
  <si>
    <t>71004</t>
  </si>
  <si>
    <t>Plany zagospodarowania przestrzennego</t>
  </si>
  <si>
    <t>2 400,00</t>
  </si>
  <si>
    <t>71014</t>
  </si>
  <si>
    <t>Opracowania geodezyjne i kartograficzne</t>
  </si>
  <si>
    <t>28 000,00</t>
  </si>
  <si>
    <t>71095</t>
  </si>
  <si>
    <t>43 600,00</t>
  </si>
  <si>
    <t>42 500,00</t>
  </si>
  <si>
    <t>4610</t>
  </si>
  <si>
    <t>Koszty postępowania sądowego i prokuratorskiego</t>
  </si>
  <si>
    <t>1 100,00</t>
  </si>
  <si>
    <t>1 523 183,00</t>
  </si>
  <si>
    <t>24 600,00</t>
  </si>
  <si>
    <t>3 714,00</t>
  </si>
  <si>
    <t>603,00</t>
  </si>
  <si>
    <t>11 683,00</t>
  </si>
  <si>
    <t>4410</t>
  </si>
  <si>
    <t>Podróże służbowe krajowe</t>
  </si>
  <si>
    <t>75022</t>
  </si>
  <si>
    <t>Rady gmin (miast i miast na prawach powiatu)</t>
  </si>
  <si>
    <t>90 300,00</t>
  </si>
  <si>
    <t>3030</t>
  </si>
  <si>
    <t xml:space="preserve">Różne wydatki na rzecz osób fizycznych </t>
  </si>
  <si>
    <t>83 500,00</t>
  </si>
  <si>
    <t>3 150,00</t>
  </si>
  <si>
    <t>500,00</t>
  </si>
  <si>
    <t>1 339 183,00</t>
  </si>
  <si>
    <t>3020</t>
  </si>
  <si>
    <t>Wydatki osobowe niezaliczone do wynagrodzeń</t>
  </si>
  <si>
    <t>734 000,00</t>
  </si>
  <si>
    <t>4040</t>
  </si>
  <si>
    <t>Dodatkowe wynagrodzenie roczne</t>
  </si>
  <si>
    <t>57 600,00</t>
  </si>
  <si>
    <t>119 800,00</t>
  </si>
  <si>
    <t>19 433,00</t>
  </si>
  <si>
    <t>4170</t>
  </si>
  <si>
    <t>Wynagrodzenia bezosobowe</t>
  </si>
  <si>
    <t>1 590,00</t>
  </si>
  <si>
    <t>32 000,00</t>
  </si>
  <si>
    <t>4260</t>
  </si>
  <si>
    <t>Zakup energii</t>
  </si>
  <si>
    <t>28 500,00</t>
  </si>
  <si>
    <t>1 300,00</t>
  </si>
  <si>
    <t>4280</t>
  </si>
  <si>
    <t>Zakup usług zdrowotnych</t>
  </si>
  <si>
    <t>142 300,00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</si>
  <si>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</si>
  <si>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</si>
  <si>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</si>
  <si>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</si>
  <si>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</si>
  <si>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Opłata z tytułu zakupu usług telekomunikacyjnych telefonii stacjinarnej</t>
  </si>
  <si>
    <t>19 000,00</t>
  </si>
  <si>
    <t>8 500,00</t>
  </si>
  <si>
    <t>4420</t>
  </si>
  <si>
    <t>Podróże służbowe zagraniczne</t>
  </si>
  <si>
    <t>3 800,00</t>
  </si>
  <si>
    <t>27 600,00</t>
  </si>
  <si>
    <t>4440</t>
  </si>
  <si>
    <t>Odpisy na zakładowy fundusz świadczeń socjalnych</t>
  </si>
  <si>
    <t>17 660,00</t>
  </si>
  <si>
    <t>4700</t>
  </si>
  <si>
    <t xml:space="preserve">Szkolenia pracowników niebędących członkami korpusu służby cywilnej </t>
  </si>
  <si>
    <t>6 400,00</t>
  </si>
  <si>
    <t>6 000,00</t>
  </si>
  <si>
    <t>14 000,00</t>
  </si>
  <si>
    <t>50 000,00</t>
  </si>
  <si>
    <t>38 500,00</t>
  </si>
  <si>
    <t>75075</t>
  </si>
  <si>
    <t>Promocja jednostek samorządu terytorialnego</t>
  </si>
  <si>
    <t>3040</t>
  </si>
  <si>
    <t>Nagrody o charakterze szczególnym niezaliczone do wynagrodzeń</t>
  </si>
  <si>
    <t>34 500,00</t>
  </si>
  <si>
    <t>691,00</t>
  </si>
  <si>
    <t>50,00</t>
  </si>
  <si>
    <t>754</t>
  </si>
  <si>
    <t>Bezpieczeństwo publiczne i ochrona przeciwpożarowa</t>
  </si>
  <si>
    <t>129 520,00</t>
  </si>
  <si>
    <t>75403</t>
  </si>
  <si>
    <t>Jednostki terenowe Policji</t>
  </si>
  <si>
    <t>8 540,00</t>
  </si>
  <si>
    <t>75412</t>
  </si>
  <si>
    <t>Ochotnicze straże pożarne</t>
  </si>
  <si>
    <t>100 980,00</t>
  </si>
  <si>
    <t>8 530,00</t>
  </si>
  <si>
    <t>15 800,00</t>
  </si>
  <si>
    <t>25 290,00</t>
  </si>
  <si>
    <t>8 150,00</t>
  </si>
  <si>
    <t>12 600,00</t>
  </si>
  <si>
    <t>9 700,00</t>
  </si>
  <si>
    <t>910,00</t>
  </si>
  <si>
    <t>75421</t>
  </si>
  <si>
    <t>Zarządzanie kryzysowe</t>
  </si>
  <si>
    <t>4810</t>
  </si>
  <si>
    <t>Rezerwy</t>
  </si>
  <si>
    <t>45 250,00</t>
  </si>
  <si>
    <t>75647</t>
  </si>
  <si>
    <t>Pobór podatków, opłat i niepodatkowych należności budżetowych</t>
  </si>
  <si>
    <t>4100</t>
  </si>
  <si>
    <t>Wynagrodzenia agencyjno-prowizyjne</t>
  </si>
  <si>
    <t>14 500,00</t>
  </si>
  <si>
    <t>900,00</t>
  </si>
  <si>
    <t>28 480,00</t>
  </si>
  <si>
    <t>570,00</t>
  </si>
  <si>
    <t>757</t>
  </si>
  <si>
    <t>Obsługa długu publicznego</t>
  </si>
  <si>
    <t>112 000,00</t>
  </si>
  <si>
    <t>75702</t>
  </si>
  <si>
    <t>Obsługa papierów wartościowych, kredytów i pożyczek jednostek samorządu terytorialnego</t>
  </si>
  <si>
    <t>8070</t>
  </si>
  <si>
    <t>Odsetki i dyskonto od skarbowych papierów wartościowych, kredytów i pożyczek oraz innych instrumentów finansowych, związanych z obsługą długu krajowego.</t>
  </si>
  <si>
    <t>73 600,00</t>
  </si>
  <si>
    <t>75818</t>
  </si>
  <si>
    <t>Rezerwy ogólne i celowe</t>
  </si>
  <si>
    <t>5 760 949,00</t>
  </si>
  <si>
    <t>2 776 156,00</t>
  </si>
  <si>
    <t>2590</t>
  </si>
  <si>
    <t>Dotacja podmiotowa z budżetu dla publicznej jednostki systemu oświaty prowadzonej przez osobę prawną inną niż jednostka samorządu terytorialnego lub przez osobę fizyczną</t>
  </si>
  <si>
    <t>456 847,00</t>
  </si>
  <si>
    <t>126 350,00</t>
  </si>
  <si>
    <t>1 504 561,00</t>
  </si>
  <si>
    <t>94 566,00</t>
  </si>
  <si>
    <t>240 105,00</t>
  </si>
  <si>
    <t>38 043,00</t>
  </si>
  <si>
    <t>4140</t>
  </si>
  <si>
    <t>Wpłaty na Państwowy Fundusz Rehabilitacji Osób Niepełnosprawnych</t>
  </si>
  <si>
    <t>7 398,00</t>
  </si>
  <si>
    <t>10 549,00</t>
  </si>
  <si>
    <t>26 297,00</t>
  </si>
  <si>
    <t>4240</t>
  </si>
  <si>
    <t>Zakup pomocy naukowych, dydaktycznych i książek</t>
  </si>
  <si>
    <t>9 357,00</t>
  </si>
  <si>
    <t>78 985,00</t>
  </si>
  <si>
    <t>17 964,00</t>
  </si>
  <si>
    <t>2 469,00</t>
  </si>
  <si>
    <t>47 702,00</t>
  </si>
  <si>
    <t>3 393,00</t>
  </si>
  <si>
    <t>2 209,00</t>
  </si>
  <si>
    <t>2 875,00</t>
  </si>
  <si>
    <t>3 662,00</t>
  </si>
  <si>
    <t>3 174,00</t>
  </si>
  <si>
    <t>85 998,00</t>
  </si>
  <si>
    <t>915,00</t>
  </si>
  <si>
    <t>3 908,00</t>
  </si>
  <si>
    <t>8 829,00</t>
  </si>
  <si>
    <t>1 069 049,00</t>
  </si>
  <si>
    <t>Dotacje celowe przekazane gminie na zadania bieżące realizowane na podstawie porozumień (umów) między jednostkami samorządu terytorialnego</t>
  </si>
  <si>
    <t>2540</t>
  </si>
  <si>
    <t>Dotacja podmiotowa z budżetu dla niepublicznej jednostki systemu oświaty</t>
  </si>
  <si>
    <t>212 000,00</t>
  </si>
  <si>
    <t>38 127,00</t>
  </si>
  <si>
    <t>483 302,00</t>
  </si>
  <si>
    <t>30 974,00</t>
  </si>
  <si>
    <t>85 328,00</t>
  </si>
  <si>
    <t>13 730,00</t>
  </si>
  <si>
    <t>10 588,00</t>
  </si>
  <si>
    <t>12 890,00</t>
  </si>
  <si>
    <t>22 087,00</t>
  </si>
  <si>
    <t>20 307,00</t>
  </si>
  <si>
    <t>788,00</t>
  </si>
  <si>
    <t>63 976,00</t>
  </si>
  <si>
    <t>522,00</t>
  </si>
  <si>
    <t>1 872,00</t>
  </si>
  <si>
    <t>2 169,00</t>
  </si>
  <si>
    <t>829,00</t>
  </si>
  <si>
    <t>1 125,00</t>
  </si>
  <si>
    <t>28 759,00</t>
  </si>
  <si>
    <t>409,00</t>
  </si>
  <si>
    <t>767,00</t>
  </si>
  <si>
    <t>80105</t>
  </si>
  <si>
    <t>Przedszkola specjalne</t>
  </si>
  <si>
    <t>15 322,00</t>
  </si>
  <si>
    <t>80110</t>
  </si>
  <si>
    <t>Gimnazja</t>
  </si>
  <si>
    <t>1 329 774,00</t>
  </si>
  <si>
    <t>84 130,00</t>
  </si>
  <si>
    <t>838 724,00</t>
  </si>
  <si>
    <t>62 018,00</t>
  </si>
  <si>
    <t>150 930,00</t>
  </si>
  <si>
    <t>23 940,00</t>
  </si>
  <si>
    <t>4 541,00</t>
  </si>
  <si>
    <t>14 503,00</t>
  </si>
  <si>
    <t>3 744,00</t>
  </si>
  <si>
    <t>41 299,00</t>
  </si>
  <si>
    <t>6 526,00</t>
  </si>
  <si>
    <t>1 429,00</t>
  </si>
  <si>
    <t>31 805,00</t>
  </si>
  <si>
    <t>1 773,00</t>
  </si>
  <si>
    <t>1 509,00</t>
  </si>
  <si>
    <t>1 391,00</t>
  </si>
  <si>
    <t>2 111,00</t>
  </si>
  <si>
    <t>1 555,00</t>
  </si>
  <si>
    <t>49 551,00</t>
  </si>
  <si>
    <t>552,00</t>
  </si>
  <si>
    <t>2 297,00</t>
  </si>
  <si>
    <t>5 446,00</t>
  </si>
  <si>
    <t>80113</t>
  </si>
  <si>
    <t>Dowożenie uczniów do szkół</t>
  </si>
  <si>
    <t>354 200,00</t>
  </si>
  <si>
    <t>1 200,00</t>
  </si>
  <si>
    <t>353 000,00</t>
  </si>
  <si>
    <t>80146</t>
  </si>
  <si>
    <t>Dokształcanie i doskonalenie nauczycieli</t>
  </si>
  <si>
    <t>22 848,00</t>
  </si>
  <si>
    <t>13 794,00</t>
  </si>
  <si>
    <t>1 054,00</t>
  </si>
  <si>
    <t>7 000,00</t>
  </si>
  <si>
    <t>193 600,00</t>
  </si>
  <si>
    <t>2830</t>
  </si>
  <si>
    <t>Dotacja celowa z budżetu na finansowanie lub dofinansowanie zadań zleconych do realizacji pozostałym jednostkom nie zaliczanym do sektora finansów publicznych</t>
  </si>
  <si>
    <t>69 650,00</t>
  </si>
  <si>
    <t>5 750,00</t>
  </si>
  <si>
    <t>12 270,00</t>
  </si>
  <si>
    <t>5 670,00</t>
  </si>
  <si>
    <t>10 150,00</t>
  </si>
  <si>
    <t>32 095,00</t>
  </si>
  <si>
    <t>720,00</t>
  </si>
  <si>
    <t>28 384,00</t>
  </si>
  <si>
    <t>7 821,00</t>
  </si>
  <si>
    <t>5 000,00</t>
  </si>
  <si>
    <t>851</t>
  </si>
  <si>
    <t>Ochrona zdrowia</t>
  </si>
  <si>
    <t>93 176,00</t>
  </si>
  <si>
    <t>85153</t>
  </si>
  <si>
    <t>Zwalczanie narkomanii</t>
  </si>
  <si>
    <t>8 000,00</t>
  </si>
  <si>
    <t>85154</t>
  </si>
  <si>
    <t>Przeciwdziałanie alkoholizmowi</t>
  </si>
  <si>
    <t>79 176,00</t>
  </si>
  <si>
    <t>17 980,00</t>
  </si>
  <si>
    <t>1 495,00</t>
  </si>
  <si>
    <t>3 628,00</t>
  </si>
  <si>
    <t>577,00</t>
  </si>
  <si>
    <t>19 400,00</t>
  </si>
  <si>
    <t>15 944,00</t>
  </si>
  <si>
    <t>17 276,00</t>
  </si>
  <si>
    <t>445,00</t>
  </si>
  <si>
    <t>526,00</t>
  </si>
  <si>
    <t>255,00</t>
  </si>
  <si>
    <t>85195</t>
  </si>
  <si>
    <t>4 000,00</t>
  </si>
  <si>
    <t>1 988 671,00</t>
  </si>
  <si>
    <t>85202</t>
  </si>
  <si>
    <t>Domy pomocy społecznej</t>
  </si>
  <si>
    <t>38 157,00</t>
  </si>
  <si>
    <t>4330</t>
  </si>
  <si>
    <t>Zakup usług przez jednostki samorządu terytorialnego od innych jednostek samorządu terytorialnego</t>
  </si>
  <si>
    <t>3110</t>
  </si>
  <si>
    <t>Świadczenia społeczne</t>
  </si>
  <si>
    <t>1 246 424,00</t>
  </si>
  <si>
    <t>23 000,00</t>
  </si>
  <si>
    <t>23 980,00</t>
  </si>
  <si>
    <t>564,00</t>
  </si>
  <si>
    <t>1 976,00</t>
  </si>
  <si>
    <t>2 849,00</t>
  </si>
  <si>
    <t>2 500,00</t>
  </si>
  <si>
    <t>200,00</t>
  </si>
  <si>
    <t>907,00</t>
  </si>
  <si>
    <t>4130</t>
  </si>
  <si>
    <t>Składki na ubezpieczenie zdrowotne</t>
  </si>
  <si>
    <t>204 812,00</t>
  </si>
  <si>
    <t>85215</t>
  </si>
  <si>
    <t>Dodatki mieszkaniowe</t>
  </si>
  <si>
    <t>88 518,00</t>
  </si>
  <si>
    <t>86 813,00</t>
  </si>
  <si>
    <t>1 105,00</t>
  </si>
  <si>
    <t>280 973,00</t>
  </si>
  <si>
    <t>1 144,00</t>
  </si>
  <si>
    <t>182 512,00</t>
  </si>
  <si>
    <t>16 575,00</t>
  </si>
  <si>
    <t>31 973,00</t>
  </si>
  <si>
    <t>4 878,00</t>
  </si>
  <si>
    <t>2 900,00</t>
  </si>
  <si>
    <t>8 858,00</t>
  </si>
  <si>
    <t>6 245,00</t>
  </si>
  <si>
    <t>1 336,00</t>
  </si>
  <si>
    <t>400,00</t>
  </si>
  <si>
    <t>3 530,00</t>
  </si>
  <si>
    <t>2 082,00</t>
  </si>
  <si>
    <t>249,00</t>
  </si>
  <si>
    <t>3 683,00</t>
  </si>
  <si>
    <t>2 365,00</t>
  </si>
  <si>
    <t>446,00</t>
  </si>
  <si>
    <t>4 760,00</t>
  </si>
  <si>
    <t>1 922,00</t>
  </si>
  <si>
    <t>1 046,00</t>
  </si>
  <si>
    <t>3 069,00</t>
  </si>
  <si>
    <t>85228</t>
  </si>
  <si>
    <t>Usługi opiekuńcze i specjalistyczne usługi opiekuńcze</t>
  </si>
  <si>
    <t>9 149,00</t>
  </si>
  <si>
    <t>1 129,00</t>
  </si>
  <si>
    <t>100,00</t>
  </si>
  <si>
    <t>7 920,00</t>
  </si>
  <si>
    <t>57 262,00</t>
  </si>
  <si>
    <t>43 493,00</t>
  </si>
  <si>
    <t>539,00</t>
  </si>
  <si>
    <t>13 230,00</t>
  </si>
  <si>
    <t>255 313,00</t>
  </si>
  <si>
    <t>85401</t>
  </si>
  <si>
    <t>Świetlice szkolne</t>
  </si>
  <si>
    <t>218 003,00</t>
  </si>
  <si>
    <t>4 020,00</t>
  </si>
  <si>
    <t>153 518,00</t>
  </si>
  <si>
    <t>12 490,00</t>
  </si>
  <si>
    <t>26 070,00</t>
  </si>
  <si>
    <t>4 140,00</t>
  </si>
  <si>
    <t>816,00</t>
  </si>
  <si>
    <t>5 677,00</t>
  </si>
  <si>
    <t>1 923,00</t>
  </si>
  <si>
    <t>1 269,00</t>
  </si>
  <si>
    <t>2 436,00</t>
  </si>
  <si>
    <t>5 644,00</t>
  </si>
  <si>
    <t>3240</t>
  </si>
  <si>
    <t>Stypendia dla uczniów</t>
  </si>
  <si>
    <t>85446</t>
  </si>
  <si>
    <t>404,00</t>
  </si>
  <si>
    <t>2 727 998,00</t>
  </si>
  <si>
    <t>90001</t>
  </si>
  <si>
    <t>Gospodarka ściekowa i ochrona wód</t>
  </si>
  <si>
    <t>90003</t>
  </si>
  <si>
    <t>Oczyszczanie miast i wsi</t>
  </si>
  <si>
    <t>86 800,00</t>
  </si>
  <si>
    <t>22 800,00</t>
  </si>
  <si>
    <t>64 000,00</t>
  </si>
  <si>
    <t>90004</t>
  </si>
  <si>
    <t>Utrzymanie zieleni w miastach i gminach</t>
  </si>
  <si>
    <t>93 600,00</t>
  </si>
  <si>
    <t>25 200,00</t>
  </si>
  <si>
    <t>68 400,00</t>
  </si>
  <si>
    <t>90013</t>
  </si>
  <si>
    <t>Schroniska dla zwierząt</t>
  </si>
  <si>
    <t>90015</t>
  </si>
  <si>
    <t>Oświetlenie ulic, placów i dróg</t>
  </si>
  <si>
    <t>692 000,00</t>
  </si>
  <si>
    <t>162 000,00</t>
  </si>
  <si>
    <t>170 000,00</t>
  </si>
  <si>
    <t>350 000,00</t>
  </si>
  <si>
    <t>1 672 558,00</t>
  </si>
  <si>
    <t>2650</t>
  </si>
  <si>
    <t>Dotacja przedmiotowa z budżetu dla zakładu budżetowego</t>
  </si>
  <si>
    <t>667 488,00</t>
  </si>
  <si>
    <t>6210</t>
  </si>
  <si>
    <t>Dotacje celowe z budżetu na finansowanie lub dofinansowanie kosztów realizacji inwestycji i zakupów inwestycyjnych zakładów budżetowych</t>
  </si>
  <si>
    <t>1 005 070,00</t>
  </si>
  <si>
    <t>178 540,00</t>
  </si>
  <si>
    <t>2320</t>
  </si>
  <si>
    <t>Dotacje celowe przekazane dla powiatu na zadania bieżące realizowane na podstawie porozumień (umów) między jednostkami samorządu terytorialnego</t>
  </si>
  <si>
    <t>370,00</t>
  </si>
  <si>
    <t>60,00</t>
  </si>
  <si>
    <t>3 400,00</t>
  </si>
  <si>
    <t>36 110,00</t>
  </si>
  <si>
    <t>44 800,00</t>
  </si>
  <si>
    <t>23 600,00</t>
  </si>
  <si>
    <t>35 800,00</t>
  </si>
  <si>
    <t>921</t>
  </si>
  <si>
    <t>Kultura i ochrona dziedzictwa narodowego</t>
  </si>
  <si>
    <t>614 616,00</t>
  </si>
  <si>
    <t>92114</t>
  </si>
  <si>
    <t>Pozostałe instytucje kultury</t>
  </si>
  <si>
    <t>433 578,00</t>
  </si>
  <si>
    <t>2480</t>
  </si>
  <si>
    <t>Dotacja podmiotowa z budżetu dla samorządowej instytucji kultury</t>
  </si>
  <si>
    <t>92116</t>
  </si>
  <si>
    <t>Biblioteki</t>
  </si>
  <si>
    <t>139 141,00</t>
  </si>
  <si>
    <t>92120</t>
  </si>
  <si>
    <t>Ochrona zabytków i opieka nad zabytkami</t>
  </si>
  <si>
    <t>2720</t>
  </si>
  <si>
    <t>Dotacje celowe z budżetu na finansowanie lub dofinansowanie prac remontowych i konserwatorskich obiektów zabytkowych przekazane jednostkom niezaliczanym do sektora finansów publicznych</t>
  </si>
  <si>
    <t>92195</t>
  </si>
  <si>
    <t>31 897,00</t>
  </si>
  <si>
    <t>240,00</t>
  </si>
  <si>
    <t>40,00</t>
  </si>
  <si>
    <t>1 720,00</t>
  </si>
  <si>
    <t>17 397,00</t>
  </si>
  <si>
    <t>10 600,00</t>
  </si>
  <si>
    <t>926</t>
  </si>
  <si>
    <t>Kultura fizyczna i sport</t>
  </si>
  <si>
    <t>552 234,00</t>
  </si>
  <si>
    <t>92695</t>
  </si>
  <si>
    <t>2820</t>
  </si>
  <si>
    <t>Dotacja celowa z budżetu na finansowanie lub dofinansowanie zadań zleconych do realizacji stowarzyszeniom</t>
  </si>
  <si>
    <t>84 000,00</t>
  </si>
  <si>
    <t>1 400,00</t>
  </si>
  <si>
    <t>3250</t>
  </si>
  <si>
    <t>Stypendia różne</t>
  </si>
  <si>
    <t>3 000,00</t>
  </si>
  <si>
    <t>4 500,00</t>
  </si>
  <si>
    <t>22 300,00</t>
  </si>
  <si>
    <t>437 034,00</t>
  </si>
  <si>
    <t>20 432 616,00</t>
  </si>
  <si>
    <t>dzial</t>
  </si>
  <si>
    <t>rozdzial</t>
  </si>
  <si>
    <t>paragraf</t>
  </si>
  <si>
    <t>1 325 400,00</t>
  </si>
  <si>
    <t>treść</t>
  </si>
  <si>
    <t>Plan</t>
  </si>
  <si>
    <t>Wykonanie</t>
  </si>
  <si>
    <t>% wykonania planu</t>
  </si>
  <si>
    <t>Roz- dział</t>
  </si>
  <si>
    <t>Para- graf</t>
  </si>
  <si>
    <t>6290</t>
  </si>
  <si>
    <t>6260</t>
  </si>
  <si>
    <t>Wykonanie budżetu Gminy Kleszczewo na dzień 30.06.2008r.</t>
  </si>
  <si>
    <t>Dochody</t>
  </si>
  <si>
    <t>Wykonanie planu</t>
  </si>
  <si>
    <t>Wydatki</t>
  </si>
  <si>
    <t>% wykona- nia planu</t>
  </si>
  <si>
    <t>Środki na dofinansowanie własnych inwestycji gmin, powiatów, samorządów województw, pozyskane z innych żródeł</t>
  </si>
  <si>
    <t>Dotacje otrzymane z funduszy celowych na finansowanie lub dofinansowanie kosztow realizacji inwestycji i zakupów inwestycyjnych jednostek sektora finansów publicznych</t>
  </si>
  <si>
    <t>Paragraf   2010</t>
  </si>
  <si>
    <t>Wykonanie zadań z dotacji celowych realizowanych z zakresu administracji rządowej i innych zadań zleconych ustawami na dzien 30.06.2008r.</t>
  </si>
  <si>
    <t>Wykonanie wydatków budżetowych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</si>
</sst>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.5"/>
      <color indexed="8"/>
      <name val="Arial"/>
      <family val="0"/>
    </font>
    <font>
      <b/>
      <sz val="8.5"/>
      <color indexed="8"/>
      <name val="Arial"/>
      <family val="2"/>
    </font>
    <font>
      <b/>
      <sz val="11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62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2" fillId="2" borderId="2" xfId="0" applyAlignment="1">
      <alignment horizontal="center" vertical="center" wrapText="1"/>
    </xf>
    <xf numFmtId="49" fontId="6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6" fillId="4" borderId="1" xfId="0" applyAlignment="1">
      <alignment horizontal="left" vertical="center" wrapText="1"/>
    </xf>
    <xf numFmtId="49" fontId="6" fillId="2" borderId="2" xfId="0" applyAlignment="1">
      <alignment horizontal="center" vertical="center" wrapText="1"/>
    </xf>
    <xf numFmtId="49" fontId="6" fillId="2" borderId="1" xfId="0" applyAlignment="1">
      <alignment horizontal="center" vertical="center" wrapText="1"/>
    </xf>
    <xf numFmtId="49" fontId="6" fillId="2" borderId="1" xfId="0" applyAlignment="1">
      <alignment horizontal="left" vertical="center" wrapText="1"/>
    </xf>
    <xf numFmtId="49" fontId="6" fillId="2" borderId="1" xfId="0" applyAlignment="1">
      <alignment horizontal="right" vertical="center" wrapText="1"/>
    </xf>
    <xf numFmtId="49" fontId="6" fillId="4" borderId="1" xfId="0" applyAlignment="1">
      <alignment horizontal="right" vertical="center" wrapText="1"/>
    </xf>
    <xf numFmtId="49" fontId="1" fillId="2" borderId="0" xfId="0" applyAlignment="1">
      <alignment horizontal="left" vertical="top" wrapText="1"/>
    </xf>
    <xf numFmtId="49" fontId="2" fillId="2" borderId="3" xfId="0" applyAlignment="1">
      <alignment horizontal="center" vertical="center" wrapText="1"/>
    </xf>
    <xf numFmtId="49" fontId="4" fillId="2" borderId="1" xfId="0" applyAlignment="1">
      <alignment horizontal="right" vertical="center" wrapText="1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1" xfId="0" applyFont="1" applyAlignment="1">
      <alignment horizontal="center" vertical="center" wrapText="1"/>
    </xf>
    <xf numFmtId="49" fontId="5" fillId="0" borderId="1" xfId="0" applyFill="1" applyAlignment="1">
      <alignment horizontal="center" vertical="center" wrapText="1"/>
    </xf>
    <xf numFmtId="49" fontId="6" fillId="0" borderId="1" xfId="0" applyFont="1" applyFill="1" applyAlignment="1">
      <alignment horizontal="center" vertical="center" wrapText="1"/>
    </xf>
    <xf numFmtId="49" fontId="6" fillId="5" borderId="1" xfId="0" applyFont="1" applyFill="1" applyAlignment="1">
      <alignment horizontal="center" vertical="center" wrapText="1"/>
    </xf>
    <xf numFmtId="49" fontId="5" fillId="3" borderId="1" xfId="0" applyAlignment="1">
      <alignment horizontal="right" vertical="center" wrapText="1"/>
    </xf>
    <xf numFmtId="49" fontId="6" fillId="4" borderId="1" xfId="0" applyAlignment="1">
      <alignment horizontal="right" vertical="center" wrapText="1"/>
    </xf>
    <xf numFmtId="49" fontId="1" fillId="2" borderId="0" xfId="0" applyAlignment="1">
      <alignment horizontal="left" vertical="top" wrapText="1"/>
    </xf>
    <xf numFmtId="49" fontId="4" fillId="2" borderId="1" xfId="0" applyFont="1" applyAlignment="1">
      <alignment horizontal="center" vertical="center" wrapText="1"/>
    </xf>
    <xf numFmtId="49" fontId="6" fillId="2" borderId="1" xfId="0" applyAlignment="1">
      <alignment horizontal="right" vertical="center" wrapText="1"/>
    </xf>
    <xf numFmtId="49" fontId="7" fillId="2" borderId="4" xfId="0" applyAlignment="1">
      <alignment horizontal="right" vertical="center" wrapText="1"/>
    </xf>
    <xf numFmtId="49" fontId="6" fillId="2" borderId="1" xfId="0" applyAlignment="1">
      <alignment horizontal="center" vertical="center" wrapText="1"/>
    </xf>
    <xf numFmtId="49" fontId="6" fillId="2" borderId="5" xfId="0" applyBorder="1" applyAlignment="1">
      <alignment horizontal="center" vertical="center" wrapText="1"/>
    </xf>
    <xf numFmtId="49" fontId="6" fillId="2" borderId="6" xfId="0" applyBorder="1" applyAlignment="1">
      <alignment horizontal="center" vertical="center" wrapText="1"/>
    </xf>
    <xf numFmtId="49" fontId="6" fillId="2" borderId="1" xfId="0" applyBorder="1" applyAlignment="1">
      <alignment horizontal="center" vertical="center" wrapText="1"/>
    </xf>
    <xf numFmtId="49" fontId="6" fillId="2" borderId="1" xfId="0" applyFont="1" applyBorder="1" applyAlignment="1">
      <alignment horizontal="center" vertical="center" wrapText="1"/>
    </xf>
    <xf numFmtId="49" fontId="6" fillId="2" borderId="7" xfId="0" applyFont="1" applyBorder="1" applyAlignment="1">
      <alignment horizontal="center" vertical="center" wrapText="1"/>
    </xf>
    <xf numFmtId="49" fontId="6" fillId="2" borderId="7" xfId="0" applyFont="1" applyBorder="1" applyAlignment="1">
      <alignment horizontal="center" vertical="center" wrapText="1"/>
    </xf>
    <xf numFmtId="49" fontId="6" fillId="2" borderId="1" xfId="0" applyFont="1" applyAlignment="1">
      <alignment horizontal="center" vertical="center" wrapText="1"/>
    </xf>
    <xf numFmtId="49" fontId="6" fillId="2" borderId="8" xfId="0" applyFont="1" applyBorder="1" applyAlignment="1">
      <alignment horizontal="center" vertical="center" wrapText="1"/>
    </xf>
    <xf numFmtId="49" fontId="6" fillId="2" borderId="8" xfId="0" applyBorder="1" applyAlignment="1">
      <alignment horizontal="left" vertical="center" wrapText="1"/>
    </xf>
    <xf numFmtId="49" fontId="6" fillId="2" borderId="8" xfId="0" applyBorder="1" applyAlignment="1">
      <alignment horizontal="right" vertical="center" wrapText="1"/>
    </xf>
    <xf numFmtId="49" fontId="5" fillId="3" borderId="9" xfId="0" applyBorder="1" applyAlignment="1">
      <alignment horizontal="center" vertical="center" wrapText="1"/>
    </xf>
    <xf numFmtId="49" fontId="5" fillId="3" borderId="9" xfId="0" applyBorder="1" applyAlignment="1">
      <alignment horizontal="left" vertical="center" wrapText="1"/>
    </xf>
    <xf numFmtId="49" fontId="5" fillId="3" borderId="9" xfId="0" applyBorder="1" applyAlignment="1">
      <alignment horizontal="right" vertical="center" wrapText="1"/>
    </xf>
    <xf numFmtId="0" fontId="9" fillId="0" borderId="1" xfId="0" applyNumberFormat="1" applyFont="1" applyFill="1" applyBorder="1" applyAlignment="1" applyProtection="1">
      <alignment horizontal="left"/>
      <protection locked="0"/>
    </xf>
    <xf numFmtId="49" fontId="5" fillId="2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/>
      <protection locked="0"/>
    </xf>
    <xf numFmtId="49" fontId="5" fillId="2" borderId="1" xfId="0" applyFont="1" applyAlignment="1">
      <alignment horizontal="center" vertical="center" wrapText="1"/>
    </xf>
    <xf numFmtId="49" fontId="6" fillId="2" borderId="8" xfId="0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 applyProtection="1">
      <alignment horizontal="right" vertical="center"/>
      <protection locked="0"/>
    </xf>
    <xf numFmtId="4" fontId="9" fillId="0" borderId="1" xfId="0" applyNumberFormat="1" applyFont="1" applyFill="1" applyBorder="1" applyAlignment="1" applyProtection="1">
      <alignment horizontal="right" vertical="center"/>
      <protection locked="0"/>
    </xf>
    <xf numFmtId="4" fontId="9" fillId="0" borderId="0" xfId="0" applyNumberFormat="1" applyFont="1" applyFill="1" applyBorder="1" applyAlignment="1" applyProtection="1">
      <alignment horizontal="right" vertical="center"/>
      <protection locked="0"/>
    </xf>
    <xf numFmtId="4" fontId="9" fillId="0" borderId="10" xfId="0" applyNumberFormat="1" applyFont="1" applyFill="1" applyBorder="1" applyAlignment="1" applyProtection="1">
      <alignment horizontal="right" vertical="center"/>
      <protection locked="0"/>
    </xf>
    <xf numFmtId="4" fontId="9" fillId="5" borderId="10" xfId="0" applyNumberFormat="1" applyFont="1" applyFill="1" applyBorder="1" applyAlignment="1" applyProtection="1">
      <alignment horizontal="right" vertical="center"/>
      <protection locked="0"/>
    </xf>
    <xf numFmtId="4" fontId="9" fillId="0" borderId="11" xfId="0" applyNumberFormat="1" applyFont="1" applyFill="1" applyBorder="1" applyAlignment="1" applyProtection="1">
      <alignment horizontal="right" vertical="center"/>
      <protection locked="0"/>
    </xf>
    <xf numFmtId="49" fontId="6" fillId="0" borderId="1" xfId="0" applyFill="1" applyAlignment="1">
      <alignment horizontal="center" vertical="center" wrapText="1"/>
    </xf>
    <xf numFmtId="49" fontId="2" fillId="4" borderId="9" xfId="0" applyBorder="1" applyAlignment="1">
      <alignment horizontal="center" vertical="center" wrapText="1"/>
    </xf>
    <xf numFmtId="49" fontId="6" fillId="4" borderId="9" xfId="0" applyBorder="1" applyAlignment="1">
      <alignment horizontal="left" vertical="center" wrapText="1"/>
    </xf>
    <xf numFmtId="49" fontId="6" fillId="4" borderId="9" xfId="0" applyBorder="1" applyAlignment="1">
      <alignment horizontal="right" vertical="center" wrapText="1"/>
    </xf>
    <xf numFmtId="49" fontId="6" fillId="2" borderId="9" xfId="0" applyFont="1" applyBorder="1" applyAlignment="1">
      <alignment horizontal="center" vertical="center" wrapText="1"/>
    </xf>
    <xf numFmtId="49" fontId="4" fillId="2" borderId="12" xfId="0" applyFont="1" applyBorder="1" applyAlignment="1">
      <alignment horizontal="center" vertical="center"/>
    </xf>
    <xf numFmtId="49" fontId="5" fillId="3" borderId="12" xfId="0" applyBorder="1" applyAlignment="1">
      <alignment horizontal="right" vertical="center"/>
    </xf>
    <xf numFmtId="49" fontId="6" fillId="4" borderId="12" xfId="0" applyBorder="1" applyAlignment="1">
      <alignment horizontal="right" vertical="center"/>
    </xf>
    <xf numFmtId="49" fontId="6" fillId="2" borderId="12" xfId="0" applyBorder="1" applyAlignment="1">
      <alignment horizontal="right" vertical="center"/>
    </xf>
    <xf numFmtId="49" fontId="7" fillId="2" borderId="13" xfId="0" applyBorder="1" applyAlignment="1">
      <alignment horizontal="right" vertical="center"/>
    </xf>
    <xf numFmtId="4" fontId="9" fillId="5" borderId="1" xfId="0" applyNumberFormat="1" applyFont="1" applyFill="1" applyBorder="1" applyAlignment="1" applyProtection="1">
      <alignment horizontal="right" vertical="center"/>
      <protection locked="0"/>
    </xf>
    <xf numFmtId="4" fontId="10" fillId="6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" fontId="10" fillId="2" borderId="1" xfId="0" applyNumberFormat="1" applyFont="1" applyBorder="1" applyAlignment="1">
      <alignment horizontal="center" vertical="center" wrapText="1"/>
    </xf>
    <xf numFmtId="49" fontId="6" fillId="2" borderId="14" xfId="0" applyBorder="1" applyAlignment="1">
      <alignment horizontal="center" vertical="center" wrapText="1"/>
    </xf>
    <xf numFmtId="49" fontId="6" fillId="2" borderId="15" xfId="0" applyBorder="1" applyAlignment="1">
      <alignment horizontal="center" vertical="center" wrapText="1"/>
    </xf>
    <xf numFmtId="49" fontId="6" fillId="2" borderId="15" xfId="0" applyBorder="1" applyAlignment="1">
      <alignment horizontal="left" vertical="center" wrapText="1"/>
    </xf>
    <xf numFmtId="49" fontId="6" fillId="2" borderId="16" xfId="0" applyBorder="1" applyAlignment="1">
      <alignment horizontal="center" vertical="center" wrapText="1"/>
    </xf>
    <xf numFmtId="49" fontId="6" fillId="2" borderId="0" xfId="0" applyBorder="1" applyAlignment="1">
      <alignment horizontal="center" vertical="center" wrapText="1"/>
    </xf>
    <xf numFmtId="49" fontId="6" fillId="2" borderId="16" xfId="0" applyBorder="1" applyAlignment="1">
      <alignment horizontal="left" vertical="center" wrapText="1"/>
    </xf>
    <xf numFmtId="49" fontId="6" fillId="2" borderId="16" xfId="0" applyBorder="1" applyAlignment="1">
      <alignment horizontal="right" vertical="center"/>
    </xf>
    <xf numFmtId="4" fontId="9" fillId="0" borderId="16" xfId="0" applyNumberFormat="1" applyFont="1" applyFill="1" applyBorder="1" applyAlignment="1" applyProtection="1">
      <alignment horizontal="right" vertical="center"/>
      <protection locked="0"/>
    </xf>
    <xf numFmtId="49" fontId="6" fillId="2" borderId="17" xfId="0" applyBorder="1" applyAlignment="1">
      <alignment horizontal="center" vertical="center" wrapText="1"/>
    </xf>
    <xf numFmtId="49" fontId="6" fillId="2" borderId="17" xfId="0" applyBorder="1" applyAlignment="1">
      <alignment horizontal="left" vertical="center" wrapText="1"/>
    </xf>
    <xf numFmtId="49" fontId="6" fillId="2" borderId="17" xfId="0" applyBorder="1" applyAlignment="1">
      <alignment horizontal="right" vertical="center"/>
    </xf>
    <xf numFmtId="4" fontId="9" fillId="0" borderId="17" xfId="0" applyNumberFormat="1" applyFont="1" applyFill="1" applyBorder="1" applyAlignment="1" applyProtection="1">
      <alignment horizontal="right" vertical="center"/>
      <protection locked="0"/>
    </xf>
    <xf numFmtId="49" fontId="6" fillId="2" borderId="0" xfId="0" applyBorder="1" applyAlignment="1">
      <alignment horizontal="center" vertical="center" wrapText="1"/>
    </xf>
    <xf numFmtId="49" fontId="6" fillId="4" borderId="1" xfId="0" applyBorder="1" applyAlignment="1">
      <alignment horizontal="center" vertical="center" wrapText="1"/>
    </xf>
    <xf numFmtId="49" fontId="2" fillId="4" borderId="1" xfId="0" applyBorder="1" applyAlignment="1">
      <alignment horizontal="center" vertical="center" wrapText="1"/>
    </xf>
    <xf numFmtId="49" fontId="6" fillId="4" borderId="1" xfId="0" applyBorder="1" applyAlignment="1">
      <alignment horizontal="left" vertical="center" wrapText="1"/>
    </xf>
    <xf numFmtId="49" fontId="6" fillId="2" borderId="0" xfId="0" applyBorder="1" applyAlignment="1">
      <alignment horizontal="left" vertical="center" wrapText="1"/>
    </xf>
    <xf numFmtId="49" fontId="6" fillId="2" borderId="0" xfId="0" applyBorder="1" applyAlignment="1">
      <alignment horizontal="right" vertical="center"/>
    </xf>
    <xf numFmtId="49" fontId="8" fillId="2" borderId="18" xfId="0" applyBorder="1" applyAlignment="1">
      <alignment horizontal="right" vertical="center" wrapText="1"/>
    </xf>
    <xf numFmtId="49" fontId="8" fillId="2" borderId="15" xfId="0" applyBorder="1" applyAlignment="1">
      <alignment horizontal="right" vertical="center" wrapText="1"/>
    </xf>
    <xf numFmtId="49" fontId="6" fillId="4" borderId="1" xfId="0" applyBorder="1" applyAlignment="1">
      <alignment horizontal="right" vertical="center"/>
    </xf>
    <xf numFmtId="49" fontId="6" fillId="2" borderId="1" xfId="0" applyBorder="1" applyAlignment="1">
      <alignment horizontal="left" vertical="center" wrapText="1"/>
    </xf>
    <xf numFmtId="49" fontId="6" fillId="2" borderId="1" xfId="0" applyBorder="1" applyAlignment="1">
      <alignment horizontal="right" vertical="center"/>
    </xf>
    <xf numFmtId="49" fontId="6" fillId="2" borderId="1" xfId="0" applyFont="1" applyAlignment="1">
      <alignment horizontal="right" vertical="center" wrapText="1"/>
    </xf>
    <xf numFmtId="49" fontId="5" fillId="3" borderId="1" xfId="0" applyFont="1" applyFill="1" applyBorder="1" applyAlignment="1">
      <alignment horizontal="center" vertical="center" wrapText="1"/>
    </xf>
    <xf numFmtId="49" fontId="5" fillId="3" borderId="1" xfId="0" applyFont="1" applyFill="1" applyAlignment="1">
      <alignment horizontal="center" vertical="center" wrapText="1"/>
    </xf>
    <xf numFmtId="49" fontId="5" fillId="3" borderId="1" xfId="0" applyFont="1" applyFill="1" applyAlignment="1">
      <alignment horizontal="left" vertical="center" wrapText="1"/>
    </xf>
    <xf numFmtId="49" fontId="5" fillId="3" borderId="1" xfId="0" applyFont="1" applyFill="1" applyAlignment="1">
      <alignment horizontal="right" vertical="center" wrapText="1"/>
    </xf>
    <xf numFmtId="4" fontId="10" fillId="6" borderId="10" xfId="0" applyNumberFormat="1" applyFont="1" applyFill="1" applyBorder="1" applyAlignment="1" applyProtection="1">
      <alignment horizontal="right" vertical="center"/>
      <protection locked="0"/>
    </xf>
    <xf numFmtId="49" fontId="6" fillId="4" borderId="1" xfId="0" applyFont="1" applyFill="1" applyBorder="1" applyAlignment="1">
      <alignment horizontal="center" vertical="center" wrapText="1"/>
    </xf>
    <xf numFmtId="49" fontId="6" fillId="4" borderId="1" xfId="0" applyFill="1" applyBorder="1" applyAlignment="1">
      <alignment horizontal="center" vertical="center" wrapText="1"/>
    </xf>
    <xf numFmtId="49" fontId="6" fillId="4" borderId="1" xfId="0" applyFill="1" applyAlignment="1">
      <alignment horizontal="left" vertical="center" wrapText="1"/>
    </xf>
    <xf numFmtId="49" fontId="6" fillId="4" borderId="1" xfId="0" applyFont="1" applyFill="1" applyAlignment="1">
      <alignment horizontal="right" vertical="center" wrapText="1"/>
    </xf>
    <xf numFmtId="49" fontId="6" fillId="2" borderId="1" xfId="0" applyFont="1" applyBorder="1" applyAlignment="1">
      <alignment horizontal="right" vertical="center" wrapText="1"/>
    </xf>
    <xf numFmtId="4" fontId="9" fillId="5" borderId="19" xfId="0" applyNumberFormat="1" applyFont="1" applyFill="1" applyBorder="1" applyAlignment="1" applyProtection="1">
      <alignment horizontal="right" vertical="center"/>
      <protection locked="0"/>
    </xf>
    <xf numFmtId="4" fontId="9" fillId="6" borderId="10" xfId="0" applyNumberFormat="1" applyFont="1" applyFill="1" applyBorder="1" applyAlignment="1" applyProtection="1">
      <alignment horizontal="right" vertical="center"/>
      <protection locked="0"/>
    </xf>
    <xf numFmtId="4" fontId="10" fillId="6" borderId="19" xfId="0" applyNumberFormat="1" applyFont="1" applyFill="1" applyBorder="1" applyAlignment="1" applyProtection="1">
      <alignment horizontal="right" vertical="center"/>
      <protection locked="0"/>
    </xf>
    <xf numFmtId="49" fontId="5" fillId="3" borderId="1" xfId="0" applyBorder="1" applyAlignment="1">
      <alignment horizontal="center" vertical="center" wrapText="1"/>
    </xf>
    <xf numFmtId="49" fontId="5" fillId="3" borderId="1" xfId="0" applyBorder="1" applyAlignment="1">
      <alignment horizontal="left" vertical="center" wrapText="1"/>
    </xf>
    <xf numFmtId="49" fontId="5" fillId="3" borderId="1" xfId="0" applyBorder="1" applyAlignment="1">
      <alignment horizontal="right" vertical="center" wrapText="1"/>
    </xf>
    <xf numFmtId="4" fontId="10" fillId="6" borderId="20" xfId="0" applyNumberFormat="1" applyFont="1" applyFill="1" applyBorder="1" applyAlignment="1" applyProtection="1">
      <alignment horizontal="right" vertical="center"/>
      <protection locked="0"/>
    </xf>
    <xf numFmtId="49" fontId="6" fillId="2" borderId="8" xfId="0" applyFont="1" applyBorder="1" applyAlignment="1">
      <alignment horizontal="right" vertical="center" wrapText="1"/>
    </xf>
    <xf numFmtId="49" fontId="5" fillId="5" borderId="12" xfId="0" applyFont="1" applyFill="1" applyBorder="1" applyAlignment="1">
      <alignment horizontal="right" vertical="center" wrapText="1"/>
    </xf>
    <xf numFmtId="49" fontId="5" fillId="0" borderId="12" xfId="0" applyFont="1" applyFill="1" applyBorder="1" applyAlignment="1">
      <alignment horizontal="right" vertical="center" wrapText="1"/>
    </xf>
    <xf numFmtId="49" fontId="6" fillId="0" borderId="1" xfId="0" applyFont="1" applyFill="1" applyAlignment="1">
      <alignment horizontal="left" vertical="center" wrapText="1"/>
    </xf>
    <xf numFmtId="49" fontId="6" fillId="2" borderId="8" xfId="0" applyFont="1" applyBorder="1" applyAlignment="1">
      <alignment horizontal="left" vertical="center" wrapText="1"/>
    </xf>
    <xf numFmtId="4" fontId="10" fillId="0" borderId="10" xfId="0" applyNumberFormat="1" applyFont="1" applyFill="1" applyBorder="1" applyAlignment="1" applyProtection="1">
      <alignment horizontal="center" vertical="center"/>
      <protection locked="0"/>
    </xf>
    <xf numFmtId="4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1" xfId="0" applyBorder="1" applyAlignment="1">
      <alignment horizontal="center" vertical="center" wrapText="1"/>
    </xf>
    <xf numFmtId="49" fontId="6" fillId="2" borderId="15" xfId="0" applyBorder="1" applyAlignment="1">
      <alignment horizontal="right" vertical="center" wrapText="1"/>
    </xf>
    <xf numFmtId="4" fontId="9" fillId="0" borderId="22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49" fontId="5" fillId="3" borderId="1" xfId="0" applyFont="1" applyAlignment="1">
      <alignment horizontal="right" vertical="center" wrapText="1"/>
    </xf>
    <xf numFmtId="49" fontId="2" fillId="0" borderId="1" xfId="0" applyFill="1" applyAlignment="1">
      <alignment horizontal="center" vertical="center" wrapText="1"/>
    </xf>
    <xf numFmtId="49" fontId="6" fillId="0" borderId="1" xfId="0" applyFill="1" applyAlignment="1">
      <alignment horizontal="left" vertical="center" wrapText="1"/>
    </xf>
    <xf numFmtId="49" fontId="6" fillId="0" borderId="1" xfId="0" applyFill="1" applyAlignment="1">
      <alignment horizontal="right" vertical="center" wrapText="1"/>
    </xf>
    <xf numFmtId="49" fontId="6" fillId="0" borderId="1" xfId="0" applyFont="1" applyFill="1" applyAlignment="1">
      <alignment horizontal="right" vertical="center" wrapText="1"/>
    </xf>
    <xf numFmtId="0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" xfId="0" applyNumberFormat="1" applyFont="1" applyFill="1" applyBorder="1" applyAlignment="1" applyProtection="1">
      <alignment horizontal="right" vertical="center"/>
      <protection locked="0"/>
    </xf>
    <xf numFmtId="4" fontId="10" fillId="0" borderId="1" xfId="0" applyNumberFormat="1" applyFont="1" applyFill="1" applyBorder="1" applyAlignment="1" applyProtection="1">
      <alignment horizontal="right" vertical="center"/>
      <protection locked="0"/>
    </xf>
    <xf numFmtId="49" fontId="10" fillId="3" borderId="1" xfId="0" applyFont="1" applyAlignment="1">
      <alignment horizontal="right" vertical="center" wrapText="1"/>
    </xf>
    <xf numFmtId="4" fontId="10" fillId="6" borderId="0" xfId="0" applyNumberFormat="1" applyFont="1" applyFill="1" applyBorder="1" applyAlignment="1" applyProtection="1">
      <alignment horizontal="right"/>
      <protection locked="0"/>
    </xf>
    <xf numFmtId="49" fontId="9" fillId="4" borderId="1" xfId="0" applyFont="1" applyAlignment="1">
      <alignment horizontal="right" vertical="center" wrapText="1"/>
    </xf>
    <xf numFmtId="49" fontId="9" fillId="2" borderId="1" xfId="0" applyFont="1" applyAlignment="1">
      <alignment horizontal="right" vertical="center" wrapText="1"/>
    </xf>
    <xf numFmtId="4" fontId="9" fillId="5" borderId="12" xfId="0" applyNumberFormat="1" applyFont="1" applyFill="1" applyBorder="1" applyAlignment="1" applyProtection="1">
      <alignment horizontal="right" vertical="center"/>
      <protection locked="0"/>
    </xf>
    <xf numFmtId="4" fontId="9" fillId="0" borderId="12" xfId="0" applyNumberFormat="1" applyFont="1" applyFill="1" applyBorder="1" applyAlignment="1" applyProtection="1">
      <alignment horizontal="right" vertical="center"/>
      <protection locked="0"/>
    </xf>
    <xf numFmtId="4" fontId="10" fillId="6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23" xfId="0" applyNumberFormat="1" applyFill="1" applyBorder="1" applyAlignment="1" applyProtection="1">
      <alignment horizontal="left"/>
      <protection locked="0"/>
    </xf>
    <xf numFmtId="0" fontId="1" fillId="0" borderId="22" xfId="0" applyNumberFormat="1" applyFill="1" applyBorder="1" applyAlignment="1" applyProtection="1">
      <alignment horizontal="left"/>
      <protection locked="0"/>
    </xf>
    <xf numFmtId="49" fontId="6" fillId="2" borderId="8" xfId="0" applyBorder="1" applyAlignment="1">
      <alignment horizontal="right" vertical="center" wrapText="1"/>
    </xf>
    <xf numFmtId="4" fontId="9" fillId="0" borderId="24" xfId="0" applyNumberFormat="1" applyFont="1" applyFill="1" applyBorder="1" applyAlignment="1" applyProtection="1">
      <alignment horizontal="right" vertical="center"/>
      <protection locked="0"/>
    </xf>
    <xf numFmtId="0" fontId="4" fillId="0" borderId="25" xfId="0" applyNumberFormat="1" applyFont="1" applyFill="1" applyBorder="1" applyAlignment="1" applyProtection="1">
      <alignment horizontal="right"/>
      <protection locked="0"/>
    </xf>
    <xf numFmtId="4" fontId="10" fillId="0" borderId="10" xfId="0" applyNumberFormat="1" applyFont="1" applyFill="1" applyBorder="1" applyAlignment="1" applyProtection="1">
      <alignment horizontal="right"/>
      <protection locked="0"/>
    </xf>
    <xf numFmtId="4" fontId="10" fillId="0" borderId="1" xfId="0" applyNumberFormat="1" applyFont="1" applyFill="1" applyBorder="1" applyAlignment="1" applyProtection="1">
      <alignment horizontal="right" vertical="center"/>
      <protection locked="0"/>
    </xf>
    <xf numFmtId="4" fontId="10" fillId="0" borderId="8" xfId="0" applyNumberFormat="1" applyFont="1" applyFill="1" applyBorder="1" applyAlignment="1" applyProtection="1">
      <alignment horizontal="right" vertical="center"/>
      <protection locked="0"/>
    </xf>
    <xf numFmtId="4" fontId="10" fillId="5" borderId="1" xfId="0" applyNumberFormat="1" applyFont="1" applyFill="1" applyBorder="1" applyAlignment="1" applyProtection="1">
      <alignment horizontal="right" vertical="center"/>
      <protection locked="0"/>
    </xf>
    <xf numFmtId="4" fontId="10" fillId="6" borderId="0" xfId="0" applyNumberFormat="1" applyFont="1" applyFill="1" applyBorder="1" applyAlignment="1" applyProtection="1">
      <alignment horizontal="right" vertical="center"/>
      <protection locked="0"/>
    </xf>
    <xf numFmtId="4" fontId="10" fillId="0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26" xfId="0" applyFont="1" applyBorder="1" applyAlignment="1">
      <alignment horizontal="left" vertical="top" wrapText="1"/>
    </xf>
    <xf numFmtId="0" fontId="1" fillId="0" borderId="27" xfId="0" applyNumberFormat="1" applyFill="1" applyBorder="1" applyAlignment="1" applyProtection="1">
      <alignment horizontal="left" vertical="top" wrapText="1"/>
      <protection locked="0"/>
    </xf>
    <xf numFmtId="49" fontId="4" fillId="2" borderId="12" xfId="0" applyBorder="1" applyAlignment="1">
      <alignment horizontal="right" vertical="center" wrapText="1"/>
    </xf>
    <xf numFmtId="49" fontId="4" fillId="2" borderId="15" xfId="0" applyBorder="1" applyAlignment="1">
      <alignment horizontal="right" vertical="center" wrapText="1"/>
    </xf>
    <xf numFmtId="49" fontId="4" fillId="2" borderId="18" xfId="0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ill="1" applyBorder="1" applyAlignment="1" applyProtection="1">
      <alignment horizontal="center"/>
      <protection locked="0"/>
    </xf>
    <xf numFmtId="0" fontId="1" fillId="0" borderId="0" xfId="0" applyNumberFormat="1" applyFill="1" applyBorder="1" applyAlignment="1" applyProtection="1">
      <alignment horizontal="left"/>
      <protection locked="0"/>
    </xf>
    <xf numFmtId="49" fontId="8" fillId="2" borderId="12" xfId="0" applyBorder="1" applyAlignment="1">
      <alignment horizontal="right" vertical="center" wrapText="1"/>
    </xf>
    <xf numFmtId="49" fontId="8" fillId="2" borderId="15" xfId="0" applyBorder="1" applyAlignment="1">
      <alignment horizontal="right" vertical="center" wrapText="1"/>
    </xf>
    <xf numFmtId="0" fontId="11" fillId="0" borderId="0" xfId="0" applyNumberFormat="1" applyFont="1" applyFill="1" applyBorder="1" applyAlignment="1" applyProtection="1">
      <alignment horizontal="center" wrapText="1"/>
      <protection locked="0"/>
    </xf>
    <xf numFmtId="49" fontId="1" fillId="2" borderId="0" xfId="0" applyFont="1" applyBorder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2" borderId="1" xfId="0" applyAlignment="1">
      <alignment horizontal="righ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0"/>
  <sheetViews>
    <sheetView showGridLines="0" tabSelected="1" workbookViewId="0" topLeftCell="A1">
      <selection activeCell="D599" sqref="D599"/>
    </sheetView>
  </sheetViews>
  <sheetFormatPr defaultColWidth="9.33203125" defaultRowHeight="12.75"/>
  <cols>
    <col min="1" max="1" width="1.171875" style="0" customWidth="1"/>
    <col min="2" max="2" width="7.5" style="0" customWidth="1"/>
    <col min="3" max="3" width="6.5" style="0" customWidth="1"/>
    <col min="4" max="4" width="6.83203125" style="0" customWidth="1"/>
    <col min="5" max="5" width="56.83203125" style="0" customWidth="1"/>
    <col min="6" max="6" width="14.5" style="0" customWidth="1"/>
    <col min="7" max="7" width="12.66015625" style="49" customWidth="1"/>
    <col min="8" max="8" width="9" style="49" customWidth="1"/>
  </cols>
  <sheetData>
    <row r="1" spans="2:8" ht="12.75">
      <c r="B1" s="147" t="s">
        <v>685</v>
      </c>
      <c r="C1" s="147"/>
      <c r="D1" s="147"/>
      <c r="E1" s="147"/>
      <c r="F1" s="147"/>
      <c r="G1" s="147"/>
      <c r="H1" s="147"/>
    </row>
    <row r="2" spans="2:6" ht="12.75">
      <c r="B2" s="148" t="s">
        <v>686</v>
      </c>
      <c r="C2" s="149"/>
      <c r="D2" s="13"/>
      <c r="E2" s="13"/>
      <c r="F2" s="23"/>
    </row>
    <row r="3" spans="2:8" ht="45">
      <c r="B3" s="1" t="s">
        <v>0</v>
      </c>
      <c r="C3" s="17" t="s">
        <v>681</v>
      </c>
      <c r="D3" s="17" t="s">
        <v>682</v>
      </c>
      <c r="E3" s="1" t="s">
        <v>1</v>
      </c>
      <c r="F3" s="24" t="s">
        <v>678</v>
      </c>
      <c r="G3" s="113" t="s">
        <v>679</v>
      </c>
      <c r="H3" s="114" t="s">
        <v>689</v>
      </c>
    </row>
    <row r="4" spans="2:8" ht="12.75">
      <c r="B4" s="2" t="s">
        <v>2</v>
      </c>
      <c r="C4" s="2"/>
      <c r="D4" s="2"/>
      <c r="E4" s="3" t="s">
        <v>3</v>
      </c>
      <c r="F4" s="21" t="s">
        <v>4</v>
      </c>
      <c r="G4" s="95">
        <f>G7+G5</f>
        <v>180821.87</v>
      </c>
      <c r="H4" s="95">
        <f>G4*100/F4</f>
        <v>112.43602865279625</v>
      </c>
    </row>
    <row r="5" spans="2:8" ht="12.75">
      <c r="B5" s="18"/>
      <c r="C5" s="20" t="s">
        <v>214</v>
      </c>
      <c r="D5" s="20"/>
      <c r="E5" s="7" t="s">
        <v>215</v>
      </c>
      <c r="F5" s="109" t="s">
        <v>203</v>
      </c>
      <c r="G5" s="51">
        <f>G6</f>
        <v>20000</v>
      </c>
      <c r="H5" s="51"/>
    </row>
    <row r="6" spans="2:8" ht="22.5">
      <c r="B6" s="18"/>
      <c r="C6" s="19"/>
      <c r="D6" s="19" t="s">
        <v>683</v>
      </c>
      <c r="E6" s="111" t="s">
        <v>690</v>
      </c>
      <c r="F6" s="110" t="s">
        <v>203</v>
      </c>
      <c r="G6" s="50">
        <v>20000</v>
      </c>
      <c r="H6" s="50"/>
    </row>
    <row r="7" spans="2:8" ht="15">
      <c r="B7" s="4"/>
      <c r="C7" s="5" t="s">
        <v>5</v>
      </c>
      <c r="D7" s="6"/>
      <c r="E7" s="7" t="s">
        <v>6</v>
      </c>
      <c r="F7" s="22" t="s">
        <v>4</v>
      </c>
      <c r="G7" s="51">
        <f>G8</f>
        <v>160821.87</v>
      </c>
      <c r="H7" s="51">
        <f aca="true" t="shared" si="0" ref="H7:H76">G7*100/F7</f>
        <v>99.99991916528833</v>
      </c>
    </row>
    <row r="8" spans="2:8" ht="33.75">
      <c r="B8" s="8"/>
      <c r="C8" s="8"/>
      <c r="D8" s="9" t="s">
        <v>7</v>
      </c>
      <c r="E8" s="10" t="s">
        <v>8</v>
      </c>
      <c r="F8" s="25" t="s">
        <v>4</v>
      </c>
      <c r="G8" s="50">
        <v>160821.87</v>
      </c>
      <c r="H8" s="50">
        <f t="shared" si="0"/>
        <v>99.99991916528833</v>
      </c>
    </row>
    <row r="9" spans="2:8" ht="12.75">
      <c r="B9" s="2" t="s">
        <v>9</v>
      </c>
      <c r="C9" s="2"/>
      <c r="D9" s="2"/>
      <c r="E9" s="3" t="s">
        <v>10</v>
      </c>
      <c r="F9" s="21" t="s">
        <v>11</v>
      </c>
      <c r="G9" s="102">
        <f>G10</f>
        <v>0</v>
      </c>
      <c r="H9" s="102">
        <f t="shared" si="0"/>
        <v>0</v>
      </c>
    </row>
    <row r="10" spans="2:8" ht="15">
      <c r="B10" s="4"/>
      <c r="C10" s="5" t="s">
        <v>12</v>
      </c>
      <c r="D10" s="6"/>
      <c r="E10" s="7" t="s">
        <v>6</v>
      </c>
      <c r="F10" s="22" t="s">
        <v>11</v>
      </c>
      <c r="G10" s="51">
        <f>G11</f>
        <v>0</v>
      </c>
      <c r="H10" s="51">
        <f t="shared" si="0"/>
        <v>0</v>
      </c>
    </row>
    <row r="11" spans="2:8" ht="45">
      <c r="B11" s="28"/>
      <c r="C11" s="28"/>
      <c r="D11" s="9" t="s">
        <v>13</v>
      </c>
      <c r="E11" s="10" t="s">
        <v>14</v>
      </c>
      <c r="F11" s="25" t="s">
        <v>11</v>
      </c>
      <c r="G11" s="50">
        <v>0</v>
      </c>
      <c r="H11" s="50">
        <f t="shared" si="0"/>
        <v>0</v>
      </c>
    </row>
    <row r="12" spans="2:8" ht="12.75">
      <c r="B12" s="42" t="s">
        <v>248</v>
      </c>
      <c r="C12" s="43"/>
      <c r="D12" s="44"/>
      <c r="E12" s="3" t="s">
        <v>249</v>
      </c>
      <c r="F12" s="94" t="s">
        <v>203</v>
      </c>
      <c r="G12" s="95">
        <f>G13</f>
        <v>40950</v>
      </c>
      <c r="H12" s="95"/>
    </row>
    <row r="13" spans="2:8" ht="12.75">
      <c r="B13" s="32"/>
      <c r="C13" s="31" t="s">
        <v>255</v>
      </c>
      <c r="D13" s="27"/>
      <c r="E13" s="7" t="s">
        <v>256</v>
      </c>
      <c r="F13" s="99" t="s">
        <v>203</v>
      </c>
      <c r="G13" s="51">
        <f>G14</f>
        <v>40950</v>
      </c>
      <c r="H13" s="51"/>
    </row>
    <row r="14" spans="2:8" ht="33.75">
      <c r="B14" s="32"/>
      <c r="C14" s="33"/>
      <c r="D14" s="35" t="s">
        <v>684</v>
      </c>
      <c r="E14" s="112" t="s">
        <v>691</v>
      </c>
      <c r="F14" s="108" t="s">
        <v>203</v>
      </c>
      <c r="G14" s="52">
        <v>40950</v>
      </c>
      <c r="H14" s="52"/>
    </row>
    <row r="15" spans="2:8" ht="12.75">
      <c r="B15" s="2" t="s">
        <v>15</v>
      </c>
      <c r="C15" s="2"/>
      <c r="D15" s="104"/>
      <c r="E15" s="105" t="s">
        <v>16</v>
      </c>
      <c r="F15" s="106" t="s">
        <v>17</v>
      </c>
      <c r="G15" s="107">
        <f>G16</f>
        <v>649750.68</v>
      </c>
      <c r="H15" s="107">
        <f t="shared" si="0"/>
        <v>9.716566373163612</v>
      </c>
    </row>
    <row r="16" spans="2:8" ht="15">
      <c r="B16" s="4"/>
      <c r="C16" s="5" t="s">
        <v>18</v>
      </c>
      <c r="D16" s="6"/>
      <c r="E16" s="7" t="s">
        <v>19</v>
      </c>
      <c r="F16" s="22" t="s">
        <v>17</v>
      </c>
      <c r="G16" s="51">
        <f>SUM(G17:G22)</f>
        <v>649750.68</v>
      </c>
      <c r="H16" s="51">
        <f t="shared" si="0"/>
        <v>9.716566373163612</v>
      </c>
    </row>
    <row r="17" spans="2:8" ht="22.5">
      <c r="B17" s="8"/>
      <c r="C17" s="8"/>
      <c r="D17" s="9" t="s">
        <v>20</v>
      </c>
      <c r="E17" s="10" t="s">
        <v>21</v>
      </c>
      <c r="F17" s="25" t="s">
        <v>22</v>
      </c>
      <c r="G17" s="50">
        <v>5857.16</v>
      </c>
      <c r="H17" s="50">
        <f t="shared" si="0"/>
        <v>103.85035460992908</v>
      </c>
    </row>
    <row r="18" spans="2:8" ht="12.75">
      <c r="B18" s="8"/>
      <c r="C18" s="8"/>
      <c r="D18" s="34" t="s">
        <v>93</v>
      </c>
      <c r="E18" s="10" t="s">
        <v>94</v>
      </c>
      <c r="F18" s="90" t="s">
        <v>203</v>
      </c>
      <c r="G18" s="50">
        <v>8.8</v>
      </c>
      <c r="H18" s="50"/>
    </row>
    <row r="19" spans="2:8" ht="45">
      <c r="B19" s="8"/>
      <c r="C19" s="8"/>
      <c r="D19" s="9" t="s">
        <v>13</v>
      </c>
      <c r="E19" s="10" t="s">
        <v>14</v>
      </c>
      <c r="F19" s="25" t="s">
        <v>23</v>
      </c>
      <c r="G19" s="50">
        <v>90707.94</v>
      </c>
      <c r="H19" s="50">
        <f t="shared" si="0"/>
        <v>60.47196</v>
      </c>
    </row>
    <row r="20" spans="2:8" ht="22.5">
      <c r="B20" s="8"/>
      <c r="C20" s="8"/>
      <c r="D20" s="9" t="s">
        <v>24</v>
      </c>
      <c r="E20" s="10" t="s">
        <v>25</v>
      </c>
      <c r="F20" s="25" t="s">
        <v>26</v>
      </c>
      <c r="G20" s="50">
        <v>19830</v>
      </c>
      <c r="H20" s="50">
        <f t="shared" si="0"/>
        <v>100.15151515151516</v>
      </c>
    </row>
    <row r="21" spans="2:8" ht="22.5">
      <c r="B21" s="8"/>
      <c r="C21" s="8"/>
      <c r="D21" s="45" t="s">
        <v>27</v>
      </c>
      <c r="E21" s="36" t="s">
        <v>28</v>
      </c>
      <c r="F21" s="37" t="s">
        <v>29</v>
      </c>
      <c r="G21" s="52">
        <v>532661</v>
      </c>
      <c r="H21" s="52">
        <f>G21*100/F21</f>
        <v>8.180186129369126</v>
      </c>
    </row>
    <row r="22" spans="2:8" ht="12.75">
      <c r="B22" s="8"/>
      <c r="C22" s="8"/>
      <c r="D22" s="46" t="s">
        <v>132</v>
      </c>
      <c r="E22" s="10" t="s">
        <v>77</v>
      </c>
      <c r="F22" s="47"/>
      <c r="G22" s="48">
        <v>685.78</v>
      </c>
      <c r="H22" s="48"/>
    </row>
    <row r="23" spans="2:8" ht="12.75">
      <c r="B23" s="2" t="s">
        <v>30</v>
      </c>
      <c r="C23" s="2"/>
      <c r="D23" s="38"/>
      <c r="E23" s="39" t="s">
        <v>31</v>
      </c>
      <c r="F23" s="40" t="s">
        <v>32</v>
      </c>
      <c r="G23" s="103">
        <f>G24+G27</f>
        <v>24390.64</v>
      </c>
      <c r="H23" s="103">
        <f t="shared" si="0"/>
        <v>53.95204388603787</v>
      </c>
    </row>
    <row r="24" spans="2:8" ht="15">
      <c r="B24" s="4"/>
      <c r="C24" s="5" t="s">
        <v>33</v>
      </c>
      <c r="D24" s="6"/>
      <c r="E24" s="7" t="s">
        <v>34</v>
      </c>
      <c r="F24" s="22" t="s">
        <v>35</v>
      </c>
      <c r="G24" s="51">
        <f>G25+G26</f>
        <v>23845.14</v>
      </c>
      <c r="H24" s="51">
        <f t="shared" si="0"/>
        <v>53.88732203389831</v>
      </c>
    </row>
    <row r="25" spans="2:8" ht="33.75">
      <c r="B25" s="8"/>
      <c r="C25" s="8"/>
      <c r="D25" s="9" t="s">
        <v>7</v>
      </c>
      <c r="E25" s="10" t="s">
        <v>8</v>
      </c>
      <c r="F25" s="25" t="s">
        <v>36</v>
      </c>
      <c r="G25" s="50">
        <v>23509</v>
      </c>
      <c r="H25" s="50">
        <f t="shared" si="0"/>
        <v>53.796338672768876</v>
      </c>
    </row>
    <row r="26" spans="2:8" ht="33.75">
      <c r="B26" s="8"/>
      <c r="C26" s="8"/>
      <c r="D26" s="9" t="s">
        <v>37</v>
      </c>
      <c r="E26" s="10" t="s">
        <v>38</v>
      </c>
      <c r="F26" s="25" t="s">
        <v>39</v>
      </c>
      <c r="G26" s="50">
        <v>336.14</v>
      </c>
      <c r="H26" s="50">
        <f t="shared" si="0"/>
        <v>61.11636363636364</v>
      </c>
    </row>
    <row r="27" spans="2:8" ht="15">
      <c r="B27" s="4"/>
      <c r="C27" s="5" t="s">
        <v>40</v>
      </c>
      <c r="D27" s="6"/>
      <c r="E27" s="7" t="s">
        <v>41</v>
      </c>
      <c r="F27" s="22" t="s">
        <v>42</v>
      </c>
      <c r="G27" s="51">
        <f>G28</f>
        <v>545.5</v>
      </c>
      <c r="H27" s="51">
        <f t="shared" si="0"/>
        <v>56.94154488517745</v>
      </c>
    </row>
    <row r="28" spans="2:8" ht="12.75">
      <c r="B28" s="8"/>
      <c r="C28" s="8"/>
      <c r="D28" s="9" t="s">
        <v>43</v>
      </c>
      <c r="E28" s="10" t="s">
        <v>44</v>
      </c>
      <c r="F28" s="25" t="s">
        <v>42</v>
      </c>
      <c r="G28" s="50">
        <v>545.5</v>
      </c>
      <c r="H28" s="50">
        <f t="shared" si="0"/>
        <v>56.94154488517745</v>
      </c>
    </row>
    <row r="29" spans="2:8" ht="22.5">
      <c r="B29" s="2" t="s">
        <v>45</v>
      </c>
      <c r="C29" s="2"/>
      <c r="D29" s="2"/>
      <c r="E29" s="3" t="s">
        <v>46</v>
      </c>
      <c r="F29" s="21" t="s">
        <v>47</v>
      </c>
      <c r="G29" s="95">
        <f>G30</f>
        <v>387</v>
      </c>
      <c r="H29" s="95">
        <f t="shared" si="0"/>
        <v>52.22672064777328</v>
      </c>
    </row>
    <row r="30" spans="2:8" ht="22.5">
      <c r="B30" s="4"/>
      <c r="C30" s="5" t="s">
        <v>48</v>
      </c>
      <c r="D30" s="6"/>
      <c r="E30" s="7" t="s">
        <v>49</v>
      </c>
      <c r="F30" s="22" t="s">
        <v>47</v>
      </c>
      <c r="G30" s="51">
        <f>G31</f>
        <v>387</v>
      </c>
      <c r="H30" s="51">
        <f t="shared" si="0"/>
        <v>52.22672064777328</v>
      </c>
    </row>
    <row r="31" spans="2:8" ht="33.75">
      <c r="B31" s="8"/>
      <c r="C31" s="8"/>
      <c r="D31" s="9" t="s">
        <v>7</v>
      </c>
      <c r="E31" s="10" t="s">
        <v>8</v>
      </c>
      <c r="F31" s="25" t="s">
        <v>47</v>
      </c>
      <c r="G31" s="50">
        <v>387</v>
      </c>
      <c r="H31" s="50">
        <f t="shared" si="0"/>
        <v>52.22672064777328</v>
      </c>
    </row>
    <row r="32" spans="2:8" ht="33.75">
      <c r="B32" s="2" t="s">
        <v>50</v>
      </c>
      <c r="C32" s="2"/>
      <c r="D32" s="2"/>
      <c r="E32" s="3" t="s">
        <v>51</v>
      </c>
      <c r="F32" s="21" t="s">
        <v>52</v>
      </c>
      <c r="G32" s="95">
        <f>G33+G36+G43+G53+G59</f>
        <v>3430142.05</v>
      </c>
      <c r="H32" s="95">
        <f t="shared" si="0"/>
        <v>54.81692225796095</v>
      </c>
    </row>
    <row r="33" spans="2:8" ht="15">
      <c r="B33" s="4"/>
      <c r="C33" s="5" t="s">
        <v>53</v>
      </c>
      <c r="D33" s="6"/>
      <c r="E33" s="7" t="s">
        <v>54</v>
      </c>
      <c r="F33" s="22" t="s">
        <v>55</v>
      </c>
      <c r="G33" s="51">
        <f>G34+G35</f>
        <v>1483.62</v>
      </c>
      <c r="H33" s="51">
        <f t="shared" si="0"/>
        <v>148.362</v>
      </c>
    </row>
    <row r="34" spans="2:8" ht="22.5">
      <c r="B34" s="4"/>
      <c r="C34" s="53"/>
      <c r="D34" s="45" t="s">
        <v>56</v>
      </c>
      <c r="E34" s="36" t="s">
        <v>57</v>
      </c>
      <c r="F34" s="37" t="s">
        <v>55</v>
      </c>
      <c r="G34" s="52">
        <v>1282.23</v>
      </c>
      <c r="H34" s="52">
        <f>G34*100/F34</f>
        <v>128.223</v>
      </c>
    </row>
    <row r="35" spans="2:8" ht="12.75">
      <c r="B35" s="8"/>
      <c r="C35" s="8"/>
      <c r="D35" s="46" t="s">
        <v>76</v>
      </c>
      <c r="E35" s="10" t="s">
        <v>77</v>
      </c>
      <c r="F35" s="41"/>
      <c r="G35" s="48">
        <v>201.39</v>
      </c>
      <c r="H35" s="48"/>
    </row>
    <row r="36" spans="2:8" ht="33.75">
      <c r="B36" s="4"/>
      <c r="C36" s="5" t="s">
        <v>58</v>
      </c>
      <c r="D36" s="54"/>
      <c r="E36" s="55" t="s">
        <v>59</v>
      </c>
      <c r="F36" s="56" t="s">
        <v>60</v>
      </c>
      <c r="G36" s="101">
        <f>SUM(G37:G42)</f>
        <v>621674.76</v>
      </c>
      <c r="H36" s="101">
        <f t="shared" si="0"/>
        <v>53.64398346693819</v>
      </c>
    </row>
    <row r="37" spans="2:8" ht="12.75">
      <c r="B37" s="8"/>
      <c r="C37" s="8"/>
      <c r="D37" s="9" t="s">
        <v>61</v>
      </c>
      <c r="E37" s="10" t="s">
        <v>62</v>
      </c>
      <c r="F37" s="25" t="s">
        <v>63</v>
      </c>
      <c r="G37" s="50">
        <v>477261.73</v>
      </c>
      <c r="H37" s="50">
        <f t="shared" si="0"/>
        <v>53.62491348314607</v>
      </c>
    </row>
    <row r="38" spans="2:8" ht="12.75">
      <c r="B38" s="8"/>
      <c r="C38" s="8"/>
      <c r="D38" s="9" t="s">
        <v>64</v>
      </c>
      <c r="E38" s="10" t="s">
        <v>65</v>
      </c>
      <c r="F38" s="25" t="s">
        <v>66</v>
      </c>
      <c r="G38" s="50">
        <v>99166</v>
      </c>
      <c r="H38" s="50">
        <f t="shared" si="0"/>
        <v>52.19263157894737</v>
      </c>
    </row>
    <row r="39" spans="2:8" ht="12.75">
      <c r="B39" s="8"/>
      <c r="C39" s="8"/>
      <c r="D39" s="9" t="s">
        <v>67</v>
      </c>
      <c r="E39" s="10" t="s">
        <v>68</v>
      </c>
      <c r="F39" s="25" t="s">
        <v>69</v>
      </c>
      <c r="G39" s="50">
        <v>1275</v>
      </c>
      <c r="H39" s="50">
        <f t="shared" si="0"/>
        <v>53.34728033472803</v>
      </c>
    </row>
    <row r="40" spans="2:8" ht="12.75">
      <c r="B40" s="8"/>
      <c r="C40" s="8"/>
      <c r="D40" s="9" t="s">
        <v>70</v>
      </c>
      <c r="E40" s="10" t="s">
        <v>71</v>
      </c>
      <c r="F40" s="25" t="s">
        <v>72</v>
      </c>
      <c r="G40" s="50">
        <v>28812</v>
      </c>
      <c r="H40" s="50">
        <f t="shared" si="0"/>
        <v>64.02666666666667</v>
      </c>
    </row>
    <row r="41" spans="2:8" ht="12.75">
      <c r="B41" s="8"/>
      <c r="C41" s="8"/>
      <c r="D41" s="9" t="s">
        <v>73</v>
      </c>
      <c r="E41" s="10" t="s">
        <v>74</v>
      </c>
      <c r="F41" s="25" t="s">
        <v>75</v>
      </c>
      <c r="G41" s="50">
        <v>15018.28</v>
      </c>
      <c r="H41" s="50">
        <f t="shared" si="0"/>
        <v>50.06093333333333</v>
      </c>
    </row>
    <row r="42" spans="2:8" ht="12.75">
      <c r="B42" s="8"/>
      <c r="C42" s="8"/>
      <c r="D42" s="9" t="s">
        <v>76</v>
      </c>
      <c r="E42" s="10" t="s">
        <v>77</v>
      </c>
      <c r="F42" s="25" t="s">
        <v>78</v>
      </c>
      <c r="G42" s="50">
        <v>141.75</v>
      </c>
      <c r="H42" s="50">
        <f t="shared" si="0"/>
        <v>9.45</v>
      </c>
    </row>
    <row r="43" spans="2:8" ht="33.75">
      <c r="B43" s="4"/>
      <c r="C43" s="5" t="s">
        <v>79</v>
      </c>
      <c r="D43" s="6"/>
      <c r="E43" s="7" t="s">
        <v>80</v>
      </c>
      <c r="F43" s="22" t="s">
        <v>81</v>
      </c>
      <c r="G43" s="51">
        <f>SUM(G44:G52)</f>
        <v>949661.87</v>
      </c>
      <c r="H43" s="51">
        <f t="shared" si="0"/>
        <v>79.13914865957216</v>
      </c>
    </row>
    <row r="44" spans="2:8" ht="12.75">
      <c r="B44" s="8"/>
      <c r="C44" s="8"/>
      <c r="D44" s="9" t="s">
        <v>61</v>
      </c>
      <c r="E44" s="10" t="s">
        <v>62</v>
      </c>
      <c r="F44" s="25" t="s">
        <v>82</v>
      </c>
      <c r="G44" s="50">
        <v>283080.2</v>
      </c>
      <c r="H44" s="50">
        <f t="shared" si="0"/>
        <v>63.900722347629795</v>
      </c>
    </row>
    <row r="45" spans="2:8" ht="12.75">
      <c r="B45" s="8"/>
      <c r="C45" s="8"/>
      <c r="D45" s="9" t="s">
        <v>64</v>
      </c>
      <c r="E45" s="10" t="s">
        <v>65</v>
      </c>
      <c r="F45" s="25" t="s">
        <v>83</v>
      </c>
      <c r="G45" s="50">
        <v>266653.57</v>
      </c>
      <c r="H45" s="50">
        <f t="shared" si="0"/>
        <v>55.552827083333334</v>
      </c>
    </row>
    <row r="46" spans="2:8" ht="12.75">
      <c r="B46" s="8"/>
      <c r="C46" s="8"/>
      <c r="D46" s="9" t="s">
        <v>67</v>
      </c>
      <c r="E46" s="10" t="s">
        <v>68</v>
      </c>
      <c r="F46" s="25" t="s">
        <v>84</v>
      </c>
      <c r="G46" s="50">
        <v>107</v>
      </c>
      <c r="H46" s="50">
        <f t="shared" si="0"/>
        <v>56.31578947368421</v>
      </c>
    </row>
    <row r="47" spans="2:8" ht="12.75">
      <c r="B47" s="8"/>
      <c r="C47" s="8"/>
      <c r="D47" s="9" t="s">
        <v>70</v>
      </c>
      <c r="E47" s="10" t="s">
        <v>71</v>
      </c>
      <c r="F47" s="25" t="s">
        <v>85</v>
      </c>
      <c r="G47" s="50">
        <v>48077</v>
      </c>
      <c r="H47" s="50">
        <f t="shared" si="0"/>
        <v>64.10266666666666</v>
      </c>
    </row>
    <row r="48" spans="2:8" ht="12.75">
      <c r="B48" s="8"/>
      <c r="C48" s="8"/>
      <c r="D48" s="9" t="s">
        <v>86</v>
      </c>
      <c r="E48" s="10" t="s">
        <v>87</v>
      </c>
      <c r="F48" s="25" t="s">
        <v>88</v>
      </c>
      <c r="G48" s="50">
        <v>0</v>
      </c>
      <c r="H48" s="50">
        <f t="shared" si="0"/>
        <v>0</v>
      </c>
    </row>
    <row r="49" spans="2:8" ht="12.75">
      <c r="B49" s="8"/>
      <c r="C49" s="8"/>
      <c r="D49" s="9" t="s">
        <v>89</v>
      </c>
      <c r="E49" s="10" t="s">
        <v>90</v>
      </c>
      <c r="F49" s="25" t="s">
        <v>91</v>
      </c>
      <c r="G49" s="50">
        <v>300</v>
      </c>
      <c r="H49" s="50">
        <f t="shared" si="0"/>
        <v>42.857142857142854</v>
      </c>
    </row>
    <row r="50" spans="2:8" ht="12.75">
      <c r="B50" s="8"/>
      <c r="C50" s="8"/>
      <c r="D50" s="9" t="s">
        <v>73</v>
      </c>
      <c r="E50" s="10" t="s">
        <v>74</v>
      </c>
      <c r="F50" s="25" t="s">
        <v>92</v>
      </c>
      <c r="G50" s="50">
        <v>348235.6</v>
      </c>
      <c r="H50" s="50">
        <f t="shared" si="0"/>
        <v>179.96671834625323</v>
      </c>
    </row>
    <row r="51" spans="2:8" ht="12.75">
      <c r="B51" s="8"/>
      <c r="C51" s="8"/>
      <c r="D51" s="9" t="s">
        <v>93</v>
      </c>
      <c r="E51" s="10" t="s">
        <v>94</v>
      </c>
      <c r="F51" s="25" t="s">
        <v>95</v>
      </c>
      <c r="G51" s="50">
        <v>800.8</v>
      </c>
      <c r="H51" s="50">
        <f t="shared" si="0"/>
        <v>40.04</v>
      </c>
    </row>
    <row r="52" spans="2:8" ht="12.75">
      <c r="B52" s="8"/>
      <c r="C52" s="8"/>
      <c r="D52" s="9" t="s">
        <v>76</v>
      </c>
      <c r="E52" s="10" t="s">
        <v>77</v>
      </c>
      <c r="F52" s="25" t="s">
        <v>96</v>
      </c>
      <c r="G52" s="50">
        <v>2407.7</v>
      </c>
      <c r="H52" s="50">
        <f t="shared" si="0"/>
        <v>68.79142857142857</v>
      </c>
    </row>
    <row r="53" spans="2:8" ht="22.5">
      <c r="B53" s="4"/>
      <c r="C53" s="5" t="s">
        <v>97</v>
      </c>
      <c r="D53" s="6"/>
      <c r="E53" s="7" t="s">
        <v>98</v>
      </c>
      <c r="F53" s="22" t="s">
        <v>99</v>
      </c>
      <c r="G53" s="51">
        <f>SUM(G54:G58)</f>
        <v>328546.64</v>
      </c>
      <c r="H53" s="51">
        <f t="shared" si="0"/>
        <v>51.90310268562401</v>
      </c>
    </row>
    <row r="54" spans="2:8" ht="12.75">
      <c r="B54" s="8"/>
      <c r="C54" s="8"/>
      <c r="D54" s="9" t="s">
        <v>100</v>
      </c>
      <c r="E54" s="10" t="s">
        <v>101</v>
      </c>
      <c r="F54" s="25" t="s">
        <v>102</v>
      </c>
      <c r="G54" s="50">
        <v>13076</v>
      </c>
      <c r="H54" s="50">
        <f t="shared" si="0"/>
        <v>52.304</v>
      </c>
    </row>
    <row r="55" spans="2:8" ht="12.75">
      <c r="B55" s="8"/>
      <c r="C55" s="8"/>
      <c r="D55" s="9" t="s">
        <v>103</v>
      </c>
      <c r="E55" s="10" t="s">
        <v>104</v>
      </c>
      <c r="F55" s="25" t="s">
        <v>105</v>
      </c>
      <c r="G55" s="50">
        <v>67183.75</v>
      </c>
      <c r="H55" s="50">
        <f t="shared" si="0"/>
        <v>78.12063953488372</v>
      </c>
    </row>
    <row r="56" spans="2:8" ht="22.5">
      <c r="B56" s="8"/>
      <c r="C56" s="8"/>
      <c r="D56" s="45" t="s">
        <v>106</v>
      </c>
      <c r="E56" s="36" t="s">
        <v>107</v>
      </c>
      <c r="F56" s="37" t="s">
        <v>108</v>
      </c>
      <c r="G56" s="52">
        <v>247545.38</v>
      </c>
      <c r="H56" s="52">
        <f>G56*100/F56</f>
        <v>47.42248659003831</v>
      </c>
    </row>
    <row r="57" spans="2:8" ht="12.75">
      <c r="B57" s="8"/>
      <c r="C57" s="8"/>
      <c r="D57" s="35" t="s">
        <v>93</v>
      </c>
      <c r="E57" s="10" t="s">
        <v>94</v>
      </c>
      <c r="F57" s="100" t="s">
        <v>203</v>
      </c>
      <c r="G57" s="48">
        <v>26.4</v>
      </c>
      <c r="H57" s="48"/>
    </row>
    <row r="58" spans="2:8" ht="12.75">
      <c r="B58" s="8"/>
      <c r="C58" s="8"/>
      <c r="D58" s="46" t="s">
        <v>132</v>
      </c>
      <c r="E58" s="10" t="s">
        <v>133</v>
      </c>
      <c r="F58" s="47">
        <v>0</v>
      </c>
      <c r="G58" s="48">
        <v>715.11</v>
      </c>
      <c r="H58" s="48"/>
    </row>
    <row r="59" spans="2:8" ht="22.5">
      <c r="B59" s="4"/>
      <c r="C59" s="5" t="s">
        <v>109</v>
      </c>
      <c r="D59" s="54"/>
      <c r="E59" s="55" t="s">
        <v>110</v>
      </c>
      <c r="F59" s="56" t="s">
        <v>111</v>
      </c>
      <c r="G59" s="101">
        <f>G60+G61</f>
        <v>1528775.16</v>
      </c>
      <c r="H59" s="101">
        <f t="shared" si="0"/>
        <v>46.82928200979547</v>
      </c>
    </row>
    <row r="60" spans="2:8" ht="12.75">
      <c r="B60" s="8"/>
      <c r="C60" s="8"/>
      <c r="D60" s="9" t="s">
        <v>112</v>
      </c>
      <c r="E60" s="10" t="s">
        <v>113</v>
      </c>
      <c r="F60" s="25" t="s">
        <v>114</v>
      </c>
      <c r="G60" s="50">
        <v>1498506</v>
      </c>
      <c r="H60" s="50">
        <f t="shared" si="0"/>
        <v>46.471484113700704</v>
      </c>
    </row>
    <row r="61" spans="2:8" ht="12.75">
      <c r="B61" s="8"/>
      <c r="C61" s="8"/>
      <c r="D61" s="9" t="s">
        <v>115</v>
      </c>
      <c r="E61" s="10" t="s">
        <v>116</v>
      </c>
      <c r="F61" s="25" t="s">
        <v>117</v>
      </c>
      <c r="G61" s="50">
        <v>30269.16</v>
      </c>
      <c r="H61" s="50">
        <f t="shared" si="0"/>
        <v>75.6729</v>
      </c>
    </row>
    <row r="62" spans="2:8" ht="12.75">
      <c r="B62" s="2" t="s">
        <v>118</v>
      </c>
      <c r="C62" s="2"/>
      <c r="D62" s="2"/>
      <c r="E62" s="3" t="s">
        <v>119</v>
      </c>
      <c r="F62" s="21" t="s">
        <v>120</v>
      </c>
      <c r="G62" s="95">
        <f>G63+G65+G67+G70</f>
        <v>2954670.44</v>
      </c>
      <c r="H62" s="95">
        <f t="shared" si="0"/>
        <v>61.49074861630384</v>
      </c>
    </row>
    <row r="63" spans="2:8" ht="22.5">
      <c r="B63" s="4"/>
      <c r="C63" s="5" t="s">
        <v>121</v>
      </c>
      <c r="D63" s="6"/>
      <c r="E63" s="7" t="s">
        <v>122</v>
      </c>
      <c r="F63" s="22" t="s">
        <v>123</v>
      </c>
      <c r="G63" s="51">
        <f>G64</f>
        <v>2514456</v>
      </c>
      <c r="H63" s="51">
        <f t="shared" si="0"/>
        <v>61.53846153846154</v>
      </c>
    </row>
    <row r="64" spans="2:8" ht="12.75">
      <c r="B64" s="8"/>
      <c r="C64" s="8"/>
      <c r="D64" s="9" t="s">
        <v>124</v>
      </c>
      <c r="E64" s="10" t="s">
        <v>125</v>
      </c>
      <c r="F64" s="25" t="s">
        <v>123</v>
      </c>
      <c r="G64" s="50">
        <v>2514456</v>
      </c>
      <c r="H64" s="50">
        <f t="shared" si="0"/>
        <v>61.53846153846154</v>
      </c>
    </row>
    <row r="65" spans="2:8" ht="15">
      <c r="B65" s="4"/>
      <c r="C65" s="5" t="s">
        <v>126</v>
      </c>
      <c r="D65" s="6"/>
      <c r="E65" s="7" t="s">
        <v>127</v>
      </c>
      <c r="F65" s="22" t="s">
        <v>128</v>
      </c>
      <c r="G65" s="51">
        <f>G66</f>
        <v>318654</v>
      </c>
      <c r="H65" s="51">
        <f t="shared" si="0"/>
        <v>50.00007845512445</v>
      </c>
    </row>
    <row r="66" spans="2:8" ht="12.75">
      <c r="B66" s="8"/>
      <c r="C66" s="8"/>
      <c r="D66" s="9" t="s">
        <v>124</v>
      </c>
      <c r="E66" s="10" t="s">
        <v>125</v>
      </c>
      <c r="F66" s="25" t="s">
        <v>128</v>
      </c>
      <c r="G66" s="50">
        <v>318654</v>
      </c>
      <c r="H66" s="50">
        <f t="shared" si="0"/>
        <v>50.00007845512445</v>
      </c>
    </row>
    <row r="67" spans="2:8" ht="15">
      <c r="B67" s="4"/>
      <c r="C67" s="5" t="s">
        <v>129</v>
      </c>
      <c r="D67" s="6"/>
      <c r="E67" s="7" t="s">
        <v>130</v>
      </c>
      <c r="F67" s="22" t="s">
        <v>131</v>
      </c>
      <c r="G67" s="51">
        <f>G68+G69</f>
        <v>118986.44</v>
      </c>
      <c r="H67" s="51">
        <f t="shared" si="0"/>
        <v>155.29423127120856</v>
      </c>
    </row>
    <row r="68" spans="2:8" ht="12.75">
      <c r="B68" s="8"/>
      <c r="C68" s="8"/>
      <c r="D68" s="9" t="s">
        <v>132</v>
      </c>
      <c r="E68" s="10" t="s">
        <v>133</v>
      </c>
      <c r="F68" s="25" t="s">
        <v>134</v>
      </c>
      <c r="G68" s="50">
        <v>51969.52</v>
      </c>
      <c r="H68" s="50">
        <f t="shared" si="0"/>
        <v>519.6952</v>
      </c>
    </row>
    <row r="69" spans="2:8" ht="12.75">
      <c r="B69" s="8"/>
      <c r="C69" s="8"/>
      <c r="D69" s="9" t="s">
        <v>135</v>
      </c>
      <c r="E69" s="10" t="s">
        <v>136</v>
      </c>
      <c r="F69" s="25" t="s">
        <v>137</v>
      </c>
      <c r="G69" s="50">
        <v>67016.92</v>
      </c>
      <c r="H69" s="50">
        <f t="shared" si="0"/>
        <v>100.59579705794056</v>
      </c>
    </row>
    <row r="70" spans="2:8" ht="15">
      <c r="B70" s="4"/>
      <c r="C70" s="5" t="s">
        <v>138</v>
      </c>
      <c r="D70" s="6"/>
      <c r="E70" s="7" t="s">
        <v>139</v>
      </c>
      <c r="F70" s="22" t="s">
        <v>140</v>
      </c>
      <c r="G70" s="51">
        <f>G71</f>
        <v>2574</v>
      </c>
      <c r="H70" s="51">
        <f t="shared" si="0"/>
        <v>50.009714396735966</v>
      </c>
    </row>
    <row r="71" spans="2:8" ht="12.75">
      <c r="B71" s="8"/>
      <c r="C71" s="8"/>
      <c r="D71" s="9" t="s">
        <v>124</v>
      </c>
      <c r="E71" s="10" t="s">
        <v>125</v>
      </c>
      <c r="F71" s="25" t="s">
        <v>140</v>
      </c>
      <c r="G71" s="50">
        <v>2574</v>
      </c>
      <c r="H71" s="50">
        <f t="shared" si="0"/>
        <v>50.009714396735966</v>
      </c>
    </row>
    <row r="72" spans="2:8" ht="12.75">
      <c r="B72" s="2" t="s">
        <v>141</v>
      </c>
      <c r="C72" s="2"/>
      <c r="D72" s="2"/>
      <c r="E72" s="3" t="s">
        <v>142</v>
      </c>
      <c r="F72" s="21" t="s">
        <v>143</v>
      </c>
      <c r="G72" s="95">
        <f>G73+G77+G82</f>
        <v>156102.63</v>
      </c>
      <c r="H72" s="95">
        <f t="shared" si="0"/>
        <v>65.1032542737627</v>
      </c>
    </row>
    <row r="73" spans="2:8" ht="15">
      <c r="B73" s="4"/>
      <c r="C73" s="5" t="s">
        <v>144</v>
      </c>
      <c r="D73" s="6"/>
      <c r="E73" s="7" t="s">
        <v>145</v>
      </c>
      <c r="F73" s="22" t="s">
        <v>146</v>
      </c>
      <c r="G73" s="51">
        <f>SUM(G74:G76)</f>
        <v>30349.27</v>
      </c>
      <c r="H73" s="51">
        <f t="shared" si="0"/>
        <v>88.2066730607144</v>
      </c>
    </row>
    <row r="74" spans="2:8" ht="12.75">
      <c r="B74" s="8"/>
      <c r="C74" s="8"/>
      <c r="D74" s="9" t="s">
        <v>132</v>
      </c>
      <c r="E74" s="10" t="s">
        <v>133</v>
      </c>
      <c r="F74" s="25" t="s">
        <v>147</v>
      </c>
      <c r="G74" s="50">
        <v>3700.86</v>
      </c>
      <c r="H74" s="50">
        <f t="shared" si="0"/>
        <v>50.39297385620915</v>
      </c>
    </row>
    <row r="75" spans="2:8" ht="12.75">
      <c r="B75" s="8"/>
      <c r="C75" s="8"/>
      <c r="D75" s="9" t="s">
        <v>135</v>
      </c>
      <c r="E75" s="10" t="s">
        <v>136</v>
      </c>
      <c r="F75" s="25" t="s">
        <v>148</v>
      </c>
      <c r="G75" s="50">
        <v>13488.41</v>
      </c>
      <c r="H75" s="50">
        <f t="shared" si="0"/>
        <v>97.01798173056174</v>
      </c>
    </row>
    <row r="76" spans="2:8" ht="22.5">
      <c r="B76" s="8"/>
      <c r="C76" s="8"/>
      <c r="D76" s="9" t="s">
        <v>149</v>
      </c>
      <c r="E76" s="10" t="s">
        <v>150</v>
      </c>
      <c r="F76" s="25" t="s">
        <v>151</v>
      </c>
      <c r="G76" s="50">
        <v>13160</v>
      </c>
      <c r="H76" s="50">
        <f t="shared" si="0"/>
        <v>100</v>
      </c>
    </row>
    <row r="77" spans="2:8" ht="15">
      <c r="B77" s="4"/>
      <c r="C77" s="5" t="s">
        <v>152</v>
      </c>
      <c r="D77" s="6"/>
      <c r="E77" s="7" t="s">
        <v>153</v>
      </c>
      <c r="F77" s="22" t="s">
        <v>154</v>
      </c>
      <c r="G77" s="51">
        <f>SUM(G78:G81)</f>
        <v>94583.36</v>
      </c>
      <c r="H77" s="51">
        <f aca="true" t="shared" si="1" ref="H77:H117">G77*100/F77</f>
        <v>54.2958438576349</v>
      </c>
    </row>
    <row r="78" spans="2:8" ht="12.75">
      <c r="B78" s="8"/>
      <c r="C78" s="8"/>
      <c r="D78" s="9" t="s">
        <v>43</v>
      </c>
      <c r="E78" s="10" t="s">
        <v>44</v>
      </c>
      <c r="F78" s="25" t="s">
        <v>155</v>
      </c>
      <c r="G78" s="50">
        <v>68583.63</v>
      </c>
      <c r="H78" s="50">
        <f t="shared" si="1"/>
        <v>59.123818965517245</v>
      </c>
    </row>
    <row r="79" spans="2:8" ht="12.75">
      <c r="B79" s="8"/>
      <c r="C79" s="8"/>
      <c r="D79" s="9" t="s">
        <v>132</v>
      </c>
      <c r="E79" s="10" t="s">
        <v>133</v>
      </c>
      <c r="F79" s="25" t="s">
        <v>95</v>
      </c>
      <c r="G79" s="50">
        <v>1583.48</v>
      </c>
      <c r="H79" s="50">
        <f t="shared" si="1"/>
        <v>79.174</v>
      </c>
    </row>
    <row r="80" spans="2:8" ht="12.75">
      <c r="B80" s="8"/>
      <c r="C80" s="8"/>
      <c r="D80" s="9" t="s">
        <v>135</v>
      </c>
      <c r="E80" s="10" t="s">
        <v>136</v>
      </c>
      <c r="F80" s="25" t="s">
        <v>156</v>
      </c>
      <c r="G80" s="50">
        <v>141.33</v>
      </c>
      <c r="H80" s="50">
        <f t="shared" si="1"/>
        <v>17.66625</v>
      </c>
    </row>
    <row r="81" spans="2:8" ht="33.75">
      <c r="B81" s="8"/>
      <c r="C81" s="8"/>
      <c r="D81" s="9" t="s">
        <v>157</v>
      </c>
      <c r="E81" s="10" t="s">
        <v>158</v>
      </c>
      <c r="F81" s="25" t="s">
        <v>159</v>
      </c>
      <c r="G81" s="50">
        <v>24274.92</v>
      </c>
      <c r="H81" s="50">
        <f t="shared" si="1"/>
        <v>43.81754512635379</v>
      </c>
    </row>
    <row r="82" spans="2:8" ht="15">
      <c r="B82" s="4"/>
      <c r="C82" s="5" t="s">
        <v>160</v>
      </c>
      <c r="D82" s="6"/>
      <c r="E82" s="7" t="s">
        <v>6</v>
      </c>
      <c r="F82" s="22" t="s">
        <v>161</v>
      </c>
      <c r="G82" s="51">
        <f>G83</f>
        <v>31170</v>
      </c>
      <c r="H82" s="51">
        <f t="shared" si="1"/>
        <v>100</v>
      </c>
    </row>
    <row r="83" spans="2:8" ht="22.5">
      <c r="B83" s="28"/>
      <c r="C83" s="28"/>
      <c r="D83" s="9" t="s">
        <v>149</v>
      </c>
      <c r="E83" s="10" t="s">
        <v>150</v>
      </c>
      <c r="F83" s="25" t="s">
        <v>161</v>
      </c>
      <c r="G83" s="50">
        <v>31170</v>
      </c>
      <c r="H83" s="50">
        <f t="shared" si="1"/>
        <v>100</v>
      </c>
    </row>
    <row r="84" spans="2:8" ht="24.75" customHeight="1">
      <c r="B84" s="115"/>
      <c r="C84" s="71"/>
      <c r="D84" s="68"/>
      <c r="E84" s="69"/>
      <c r="F84" s="116"/>
      <c r="G84" s="117"/>
      <c r="H84" s="117"/>
    </row>
    <row r="85" spans="2:8" ht="12.75">
      <c r="B85" s="91" t="s">
        <v>502</v>
      </c>
      <c r="C85" s="91"/>
      <c r="D85" s="92"/>
      <c r="E85" s="93" t="s">
        <v>503</v>
      </c>
      <c r="F85" s="94" t="s">
        <v>203</v>
      </c>
      <c r="G85" s="95">
        <f>G86</f>
        <v>1000</v>
      </c>
      <c r="H85" s="95"/>
    </row>
    <row r="86" spans="2:8" ht="12.75">
      <c r="B86" s="29"/>
      <c r="C86" s="96" t="s">
        <v>508</v>
      </c>
      <c r="D86" s="97"/>
      <c r="E86" s="98" t="s">
        <v>509</v>
      </c>
      <c r="F86" s="99" t="s">
        <v>203</v>
      </c>
      <c r="G86" s="51">
        <f>G87</f>
        <v>1000</v>
      </c>
      <c r="H86" s="51"/>
    </row>
    <row r="87" spans="2:8" ht="12.75">
      <c r="B87" s="8"/>
      <c r="C87" s="29"/>
      <c r="D87" s="57" t="s">
        <v>93</v>
      </c>
      <c r="E87" s="10" t="s">
        <v>94</v>
      </c>
      <c r="F87" s="90" t="s">
        <v>203</v>
      </c>
      <c r="G87" s="50">
        <v>1000</v>
      </c>
      <c r="H87" s="50"/>
    </row>
    <row r="88" spans="2:8" ht="12.75">
      <c r="B88" s="2" t="s">
        <v>162</v>
      </c>
      <c r="C88" s="2"/>
      <c r="D88" s="2"/>
      <c r="E88" s="3" t="s">
        <v>163</v>
      </c>
      <c r="F88" s="21" t="s">
        <v>164</v>
      </c>
      <c r="G88" s="95">
        <f>G89+G91+G93+G96+G100</f>
        <v>758166.16</v>
      </c>
      <c r="H88" s="95">
        <f t="shared" si="1"/>
        <v>49.52401780383642</v>
      </c>
    </row>
    <row r="89" spans="2:8" ht="22.5">
      <c r="B89" s="4"/>
      <c r="C89" s="5" t="s">
        <v>165</v>
      </c>
      <c r="D89" s="6"/>
      <c r="E89" s="7" t="s">
        <v>166</v>
      </c>
      <c r="F89" s="22" t="s">
        <v>167</v>
      </c>
      <c r="G89" s="51">
        <f>G90</f>
        <v>635232</v>
      </c>
      <c r="H89" s="51">
        <f t="shared" si="1"/>
        <v>48.63578592757063</v>
      </c>
    </row>
    <row r="90" spans="2:8" ht="33.75">
      <c r="B90" s="8"/>
      <c r="C90" s="8"/>
      <c r="D90" s="9" t="s">
        <v>7</v>
      </c>
      <c r="E90" s="10" t="s">
        <v>8</v>
      </c>
      <c r="F90" s="25" t="s">
        <v>167</v>
      </c>
      <c r="G90" s="50">
        <v>635232</v>
      </c>
      <c r="H90" s="50">
        <f t="shared" si="1"/>
        <v>48.63578592757063</v>
      </c>
    </row>
    <row r="91" spans="2:8" ht="45">
      <c r="B91" s="4"/>
      <c r="C91" s="5" t="s">
        <v>168</v>
      </c>
      <c r="D91" s="6"/>
      <c r="E91" s="7" t="s">
        <v>169</v>
      </c>
      <c r="F91" s="22" t="s">
        <v>170</v>
      </c>
      <c r="G91" s="51">
        <f>G92</f>
        <v>1848</v>
      </c>
      <c r="H91" s="51">
        <f t="shared" si="1"/>
        <v>49.945945945945944</v>
      </c>
    </row>
    <row r="92" spans="2:8" ht="33.75">
      <c r="B92" s="8"/>
      <c r="C92" s="8"/>
      <c r="D92" s="9" t="s">
        <v>7</v>
      </c>
      <c r="E92" s="10" t="s">
        <v>8</v>
      </c>
      <c r="F92" s="25" t="s">
        <v>170</v>
      </c>
      <c r="G92" s="50">
        <v>1848</v>
      </c>
      <c r="H92" s="50">
        <f t="shared" si="1"/>
        <v>49.945945945945944</v>
      </c>
    </row>
    <row r="93" spans="2:8" ht="22.5">
      <c r="B93" s="4"/>
      <c r="C93" s="5" t="s">
        <v>171</v>
      </c>
      <c r="D93" s="6"/>
      <c r="E93" s="7" t="s">
        <v>172</v>
      </c>
      <c r="F93" s="22" t="s">
        <v>173</v>
      </c>
      <c r="G93" s="51">
        <f>G94+G95</f>
        <v>62551</v>
      </c>
      <c r="H93" s="51">
        <f t="shared" si="1"/>
        <v>50.36312399355877</v>
      </c>
    </row>
    <row r="94" spans="2:8" ht="33.75">
      <c r="B94" s="8"/>
      <c r="C94" s="8"/>
      <c r="D94" s="9" t="s">
        <v>7</v>
      </c>
      <c r="E94" s="10" t="s">
        <v>8</v>
      </c>
      <c r="F94" s="25" t="s">
        <v>174</v>
      </c>
      <c r="G94" s="50">
        <v>9363</v>
      </c>
      <c r="H94" s="50">
        <f t="shared" si="1"/>
        <v>60.01923076923077</v>
      </c>
    </row>
    <row r="95" spans="2:8" ht="22.5">
      <c r="B95" s="8"/>
      <c r="C95" s="8"/>
      <c r="D95" s="9" t="s">
        <v>149</v>
      </c>
      <c r="E95" s="10" t="s">
        <v>150</v>
      </c>
      <c r="F95" s="25" t="s">
        <v>175</v>
      </c>
      <c r="G95" s="50">
        <v>53188</v>
      </c>
      <c r="H95" s="50">
        <f t="shared" si="1"/>
        <v>48.97605893186004</v>
      </c>
    </row>
    <row r="96" spans="2:8" ht="15">
      <c r="B96" s="4"/>
      <c r="C96" s="5" t="s">
        <v>176</v>
      </c>
      <c r="D96" s="6"/>
      <c r="E96" s="7" t="s">
        <v>177</v>
      </c>
      <c r="F96" s="22" t="s">
        <v>178</v>
      </c>
      <c r="G96" s="51">
        <f>SUM(G97:G99)</f>
        <v>44095.16</v>
      </c>
      <c r="H96" s="51">
        <f t="shared" si="1"/>
        <v>55.84069093027379</v>
      </c>
    </row>
    <row r="97" spans="2:8" ht="12.75">
      <c r="B97" s="8"/>
      <c r="C97" s="8"/>
      <c r="D97" s="9" t="s">
        <v>132</v>
      </c>
      <c r="E97" s="10" t="s">
        <v>133</v>
      </c>
      <c r="F97" s="25" t="s">
        <v>179</v>
      </c>
      <c r="G97" s="50">
        <v>2504.16</v>
      </c>
      <c r="H97" s="50">
        <f t="shared" si="1"/>
        <v>59.27005917159763</v>
      </c>
    </row>
    <row r="98" spans="2:8" ht="12.75">
      <c r="B98" s="8"/>
      <c r="C98" s="8"/>
      <c r="D98" s="9" t="s">
        <v>135</v>
      </c>
      <c r="E98" s="10" t="s">
        <v>136</v>
      </c>
      <c r="F98" s="25" t="s">
        <v>180</v>
      </c>
      <c r="G98" s="50">
        <v>0</v>
      </c>
      <c r="H98" s="50">
        <f t="shared" si="1"/>
        <v>0</v>
      </c>
    </row>
    <row r="99" spans="2:8" ht="22.5">
      <c r="B99" s="8"/>
      <c r="C99" s="8"/>
      <c r="D99" s="9" t="s">
        <v>149</v>
      </c>
      <c r="E99" s="10" t="s">
        <v>150</v>
      </c>
      <c r="F99" s="25" t="s">
        <v>181</v>
      </c>
      <c r="G99" s="50">
        <v>41591</v>
      </c>
      <c r="H99" s="50">
        <f t="shared" si="1"/>
        <v>55.67737617135207</v>
      </c>
    </row>
    <row r="100" spans="2:8" ht="15">
      <c r="B100" s="4"/>
      <c r="C100" s="5" t="s">
        <v>182</v>
      </c>
      <c r="D100" s="6"/>
      <c r="E100" s="7" t="s">
        <v>6</v>
      </c>
      <c r="F100" s="22" t="s">
        <v>183</v>
      </c>
      <c r="G100" s="51">
        <f>G101</f>
        <v>14440</v>
      </c>
      <c r="H100" s="51">
        <f t="shared" si="1"/>
        <v>80.49052396878484</v>
      </c>
    </row>
    <row r="101" spans="2:8" ht="22.5">
      <c r="B101" s="8"/>
      <c r="C101" s="8"/>
      <c r="D101" s="9" t="s">
        <v>149</v>
      </c>
      <c r="E101" s="10" t="s">
        <v>150</v>
      </c>
      <c r="F101" s="25" t="s">
        <v>184</v>
      </c>
      <c r="G101" s="50">
        <v>14440</v>
      </c>
      <c r="H101" s="50">
        <f t="shared" si="1"/>
        <v>100</v>
      </c>
    </row>
    <row r="102" spans="2:8" ht="33.75">
      <c r="B102" s="8"/>
      <c r="C102" s="8"/>
      <c r="D102" s="9" t="s">
        <v>185</v>
      </c>
      <c r="E102" s="10" t="s">
        <v>186</v>
      </c>
      <c r="F102" s="25" t="s">
        <v>96</v>
      </c>
      <c r="G102" s="50">
        <v>0</v>
      </c>
      <c r="H102" s="50">
        <f t="shared" si="1"/>
        <v>0</v>
      </c>
    </row>
    <row r="103" spans="2:8" ht="12.75">
      <c r="B103" s="2" t="s">
        <v>187</v>
      </c>
      <c r="C103" s="2"/>
      <c r="D103" s="2"/>
      <c r="E103" s="3" t="s">
        <v>188</v>
      </c>
      <c r="F103" s="21" t="s">
        <v>189</v>
      </c>
      <c r="G103" s="95">
        <f>G104+G106</f>
        <v>64830.72</v>
      </c>
      <c r="H103" s="95">
        <f t="shared" si="1"/>
        <v>69.3332192586572</v>
      </c>
    </row>
    <row r="104" spans="2:8" ht="15">
      <c r="B104" s="4"/>
      <c r="C104" s="5" t="s">
        <v>190</v>
      </c>
      <c r="D104" s="6"/>
      <c r="E104" s="7" t="s">
        <v>191</v>
      </c>
      <c r="F104" s="22" t="s">
        <v>192</v>
      </c>
      <c r="G104" s="51">
        <f>G105</f>
        <v>36906</v>
      </c>
      <c r="H104" s="51">
        <f t="shared" si="1"/>
        <v>100</v>
      </c>
    </row>
    <row r="105" spans="2:8" ht="22.5">
      <c r="B105" s="8"/>
      <c r="C105" s="8"/>
      <c r="D105" s="9" t="s">
        <v>149</v>
      </c>
      <c r="E105" s="10" t="s">
        <v>150</v>
      </c>
      <c r="F105" s="25" t="s">
        <v>192</v>
      </c>
      <c r="G105" s="50">
        <v>36906</v>
      </c>
      <c r="H105" s="50">
        <f t="shared" si="1"/>
        <v>100</v>
      </c>
    </row>
    <row r="106" spans="2:8" ht="15">
      <c r="B106" s="4"/>
      <c r="C106" s="5" t="s">
        <v>193</v>
      </c>
      <c r="D106" s="6"/>
      <c r="E106" s="7" t="s">
        <v>6</v>
      </c>
      <c r="F106" s="22" t="s">
        <v>194</v>
      </c>
      <c r="G106" s="51">
        <f>G107</f>
        <v>27924.72</v>
      </c>
      <c r="H106" s="51">
        <f t="shared" si="1"/>
        <v>49.33696113074205</v>
      </c>
    </row>
    <row r="107" spans="2:8" ht="12.75">
      <c r="B107" s="8"/>
      <c r="C107" s="8"/>
      <c r="D107" s="9" t="s">
        <v>43</v>
      </c>
      <c r="E107" s="10" t="s">
        <v>44</v>
      </c>
      <c r="F107" s="25" t="s">
        <v>194</v>
      </c>
      <c r="G107" s="50">
        <v>27924.72</v>
      </c>
      <c r="H107" s="50">
        <f t="shared" si="1"/>
        <v>49.33696113074205</v>
      </c>
    </row>
    <row r="108" spans="2:8" ht="12.75">
      <c r="B108" s="2" t="s">
        <v>195</v>
      </c>
      <c r="C108" s="2"/>
      <c r="D108" s="2"/>
      <c r="E108" s="3" t="s">
        <v>196</v>
      </c>
      <c r="F108" s="21" t="s">
        <v>197</v>
      </c>
      <c r="G108" s="95">
        <f>G109+G111+G113</f>
        <v>31101.22</v>
      </c>
      <c r="H108" s="95">
        <f t="shared" si="1"/>
        <v>83.79464381937709</v>
      </c>
    </row>
    <row r="109" spans="2:8" ht="15">
      <c r="B109" s="4"/>
      <c r="C109" s="5" t="s">
        <v>198</v>
      </c>
      <c r="D109" s="6"/>
      <c r="E109" s="7" t="s">
        <v>199</v>
      </c>
      <c r="F109" s="22" t="s">
        <v>200</v>
      </c>
      <c r="G109" s="51">
        <f>G110</f>
        <v>10965.68</v>
      </c>
      <c r="H109" s="51">
        <f t="shared" si="1"/>
        <v>99.99708188947656</v>
      </c>
    </row>
    <row r="110" spans="2:8" ht="22.5">
      <c r="B110" s="8"/>
      <c r="C110" s="8"/>
      <c r="D110" s="9" t="s">
        <v>201</v>
      </c>
      <c r="E110" s="10" t="s">
        <v>202</v>
      </c>
      <c r="F110" s="25" t="s">
        <v>200</v>
      </c>
      <c r="G110" s="50">
        <v>10965.68</v>
      </c>
      <c r="H110" s="50">
        <f t="shared" si="1"/>
        <v>99.99708188947656</v>
      </c>
    </row>
    <row r="111" spans="2:8" ht="22.5">
      <c r="B111" s="4"/>
      <c r="C111" s="5" t="s">
        <v>204</v>
      </c>
      <c r="D111" s="6"/>
      <c r="E111" s="7" t="s">
        <v>205</v>
      </c>
      <c r="F111" s="22" t="s">
        <v>55</v>
      </c>
      <c r="G111" s="51">
        <f>G112</f>
        <v>2009.04</v>
      </c>
      <c r="H111" s="51">
        <f t="shared" si="1"/>
        <v>200.904</v>
      </c>
    </row>
    <row r="112" spans="2:8" ht="12.75">
      <c r="B112" s="8"/>
      <c r="C112" s="8"/>
      <c r="D112" s="9" t="s">
        <v>206</v>
      </c>
      <c r="E112" s="10" t="s">
        <v>207</v>
      </c>
      <c r="F112" s="25" t="s">
        <v>55</v>
      </c>
      <c r="G112" s="50">
        <v>2009.04</v>
      </c>
      <c r="H112" s="50">
        <f t="shared" si="1"/>
        <v>200.904</v>
      </c>
    </row>
    <row r="113" spans="2:8" ht="15">
      <c r="B113" s="4"/>
      <c r="C113" s="5" t="s">
        <v>208</v>
      </c>
      <c r="D113" s="6"/>
      <c r="E113" s="7" t="s">
        <v>6</v>
      </c>
      <c r="F113" s="22" t="s">
        <v>209</v>
      </c>
      <c r="G113" s="51">
        <f>G114+G115</f>
        <v>18126.5</v>
      </c>
      <c r="H113" s="51">
        <f t="shared" si="1"/>
        <v>72.07355864811133</v>
      </c>
    </row>
    <row r="114" spans="2:8" ht="12.75">
      <c r="B114" s="8"/>
      <c r="C114" s="8"/>
      <c r="D114" s="9" t="s">
        <v>93</v>
      </c>
      <c r="E114" s="10" t="s">
        <v>94</v>
      </c>
      <c r="F114" s="25" t="s">
        <v>102</v>
      </c>
      <c r="G114" s="50">
        <v>18041.71</v>
      </c>
      <c r="H114" s="50">
        <f t="shared" si="1"/>
        <v>72.16684</v>
      </c>
    </row>
    <row r="115" spans="2:8" ht="12.75">
      <c r="B115" s="8"/>
      <c r="C115" s="8"/>
      <c r="D115" s="9" t="s">
        <v>132</v>
      </c>
      <c r="E115" s="10" t="s">
        <v>133</v>
      </c>
      <c r="F115" s="25" t="s">
        <v>210</v>
      </c>
      <c r="G115" s="50">
        <v>84.79</v>
      </c>
      <c r="H115" s="50">
        <f t="shared" si="1"/>
        <v>56.526666666666664</v>
      </c>
    </row>
    <row r="116" spans="2:8" ht="15">
      <c r="B116" s="14"/>
      <c r="C116" s="14"/>
      <c r="D116" s="14"/>
      <c r="G116" s="50"/>
      <c r="H116" s="50"/>
    </row>
    <row r="117" spans="2:8" ht="12.75">
      <c r="B117" s="150" t="s">
        <v>211</v>
      </c>
      <c r="C117" s="151"/>
      <c r="D117" s="152"/>
      <c r="E117" s="15"/>
      <c r="F117" s="26" t="s">
        <v>212</v>
      </c>
      <c r="G117" s="50">
        <f>G4+G9+G12+G15+G23+G29+G32+G62+G72+G85+G88+G103+G108</f>
        <v>8292313.409999999</v>
      </c>
      <c r="H117" s="50">
        <f t="shared" si="1"/>
        <v>41.75756134785815</v>
      </c>
    </row>
    <row r="130" spans="2:8" ht="12.75">
      <c r="B130" s="153" t="s">
        <v>694</v>
      </c>
      <c r="C130" s="154"/>
      <c r="D130" s="154"/>
      <c r="E130" s="154"/>
      <c r="F130" s="154"/>
      <c r="G130" s="154"/>
      <c r="H130" s="154"/>
    </row>
    <row r="132" spans="2:8" ht="45">
      <c r="B132" s="1" t="s">
        <v>0</v>
      </c>
      <c r="C132" s="17" t="s">
        <v>681</v>
      </c>
      <c r="D132" s="17" t="s">
        <v>682</v>
      </c>
      <c r="E132" s="1" t="s">
        <v>1</v>
      </c>
      <c r="F132" s="58" t="s">
        <v>678</v>
      </c>
      <c r="G132" s="66" t="s">
        <v>687</v>
      </c>
      <c r="H132" s="66" t="s">
        <v>689</v>
      </c>
    </row>
    <row r="133" spans="2:8" ht="12.75">
      <c r="B133" s="2" t="s">
        <v>2</v>
      </c>
      <c r="C133" s="2"/>
      <c r="D133" s="2"/>
      <c r="E133" s="3" t="s">
        <v>3</v>
      </c>
      <c r="F133" s="59" t="s">
        <v>213</v>
      </c>
      <c r="G133" s="64">
        <f>G134+G136+G138</f>
        <v>168761.83</v>
      </c>
      <c r="H133" s="64">
        <f>G133*100/F133</f>
        <v>9.358385801315572</v>
      </c>
    </row>
    <row r="134" spans="2:8" ht="15">
      <c r="B134" s="4"/>
      <c r="C134" s="5" t="s">
        <v>214</v>
      </c>
      <c r="D134" s="6"/>
      <c r="E134" s="7" t="s">
        <v>215</v>
      </c>
      <c r="F134" s="60" t="s">
        <v>216</v>
      </c>
      <c r="G134" s="63">
        <f>G135</f>
        <v>0</v>
      </c>
      <c r="H134" s="63">
        <f aca="true" t="shared" si="2" ref="H134:H197">G134*100/F134</f>
        <v>0</v>
      </c>
    </row>
    <row r="135" spans="2:8" ht="12.75">
      <c r="B135" s="8"/>
      <c r="C135" s="8"/>
      <c r="D135" s="9" t="s">
        <v>217</v>
      </c>
      <c r="E135" s="10" t="s">
        <v>218</v>
      </c>
      <c r="F135" s="61" t="s">
        <v>216</v>
      </c>
      <c r="G135" s="48">
        <v>0</v>
      </c>
      <c r="H135" s="48">
        <f t="shared" si="2"/>
        <v>0</v>
      </c>
    </row>
    <row r="136" spans="2:8" ht="15">
      <c r="B136" s="4"/>
      <c r="C136" s="5" t="s">
        <v>219</v>
      </c>
      <c r="D136" s="6"/>
      <c r="E136" s="7" t="s">
        <v>220</v>
      </c>
      <c r="F136" s="60" t="s">
        <v>221</v>
      </c>
      <c r="G136" s="63">
        <f>SUM(G137)</f>
        <v>7939.96</v>
      </c>
      <c r="H136" s="63">
        <f t="shared" si="2"/>
        <v>58.81451851851852</v>
      </c>
    </row>
    <row r="137" spans="2:8" ht="22.5">
      <c r="B137" s="8"/>
      <c r="C137" s="8"/>
      <c r="D137" s="9" t="s">
        <v>222</v>
      </c>
      <c r="E137" s="10" t="s">
        <v>223</v>
      </c>
      <c r="F137" s="61" t="s">
        <v>221</v>
      </c>
      <c r="G137" s="48">
        <v>7939.96</v>
      </c>
      <c r="H137" s="48">
        <f t="shared" si="2"/>
        <v>58.81451851851852</v>
      </c>
    </row>
    <row r="138" spans="2:8" ht="15">
      <c r="B138" s="4"/>
      <c r="C138" s="5" t="s">
        <v>5</v>
      </c>
      <c r="D138" s="6"/>
      <c r="E138" s="7" t="s">
        <v>6</v>
      </c>
      <c r="F138" s="60" t="s">
        <v>4</v>
      </c>
      <c r="G138" s="63">
        <f>SUM(G139:G146)</f>
        <v>160821.87</v>
      </c>
      <c r="H138" s="63">
        <f t="shared" si="2"/>
        <v>99.99991916528833</v>
      </c>
    </row>
    <row r="139" spans="2:8" ht="12.75">
      <c r="B139" s="8"/>
      <c r="C139" s="8"/>
      <c r="D139" s="9" t="s">
        <v>224</v>
      </c>
      <c r="E139" s="10" t="s">
        <v>225</v>
      </c>
      <c r="F139" s="61" t="s">
        <v>226</v>
      </c>
      <c r="G139" s="48">
        <v>1822</v>
      </c>
      <c r="H139" s="48">
        <f t="shared" si="2"/>
        <v>100</v>
      </c>
    </row>
    <row r="140" spans="2:8" ht="12.75">
      <c r="B140" s="8"/>
      <c r="C140" s="8"/>
      <c r="D140" s="9" t="s">
        <v>227</v>
      </c>
      <c r="E140" s="10" t="s">
        <v>228</v>
      </c>
      <c r="F140" s="61" t="s">
        <v>229</v>
      </c>
      <c r="G140" s="48">
        <v>275.12</v>
      </c>
      <c r="H140" s="48">
        <f t="shared" si="2"/>
        <v>100.04363636363637</v>
      </c>
    </row>
    <row r="141" spans="2:8" ht="12.75">
      <c r="B141" s="8"/>
      <c r="C141" s="8"/>
      <c r="D141" s="9" t="s">
        <v>230</v>
      </c>
      <c r="E141" s="10" t="s">
        <v>231</v>
      </c>
      <c r="F141" s="61" t="s">
        <v>232</v>
      </c>
      <c r="G141" s="48">
        <v>44.64</v>
      </c>
      <c r="H141" s="48">
        <f t="shared" si="2"/>
        <v>99.2</v>
      </c>
    </row>
    <row r="142" spans="2:8" ht="12.75">
      <c r="B142" s="8"/>
      <c r="C142" s="8"/>
      <c r="D142" s="9" t="s">
        <v>233</v>
      </c>
      <c r="E142" s="10" t="s">
        <v>234</v>
      </c>
      <c r="F142" s="61" t="s">
        <v>235</v>
      </c>
      <c r="G142" s="48">
        <v>24.23</v>
      </c>
      <c r="H142" s="48">
        <f t="shared" si="2"/>
        <v>100.95833333333333</v>
      </c>
    </row>
    <row r="143" spans="2:8" ht="12.75">
      <c r="B143" s="8"/>
      <c r="C143" s="8"/>
      <c r="D143" s="9" t="s">
        <v>236</v>
      </c>
      <c r="E143" s="10" t="s">
        <v>237</v>
      </c>
      <c r="F143" s="61" t="s">
        <v>238</v>
      </c>
      <c r="G143" s="48">
        <v>830</v>
      </c>
      <c r="H143" s="48">
        <f t="shared" si="2"/>
        <v>100</v>
      </c>
    </row>
    <row r="144" spans="2:8" ht="12.75">
      <c r="B144" s="8"/>
      <c r="C144" s="8"/>
      <c r="D144" s="9" t="s">
        <v>239</v>
      </c>
      <c r="E144" s="10" t="s">
        <v>240</v>
      </c>
      <c r="F144" s="61" t="s">
        <v>241</v>
      </c>
      <c r="G144" s="48">
        <v>157668.5</v>
      </c>
      <c r="H144" s="48">
        <f t="shared" si="2"/>
        <v>99.99968287995738</v>
      </c>
    </row>
    <row r="145" spans="2:8" ht="22.5">
      <c r="B145" s="8"/>
      <c r="C145" s="8"/>
      <c r="D145" s="9" t="s">
        <v>242</v>
      </c>
      <c r="E145" s="10" t="s">
        <v>243</v>
      </c>
      <c r="F145" s="61" t="s">
        <v>244</v>
      </c>
      <c r="G145" s="48">
        <v>12.2</v>
      </c>
      <c r="H145" s="48">
        <f t="shared" si="2"/>
        <v>101.66666666666667</v>
      </c>
    </row>
    <row r="146" spans="2:8" ht="12.75">
      <c r="B146" s="8"/>
      <c r="C146" s="8"/>
      <c r="D146" s="9" t="s">
        <v>245</v>
      </c>
      <c r="E146" s="10" t="s">
        <v>246</v>
      </c>
      <c r="F146" s="61" t="s">
        <v>247</v>
      </c>
      <c r="G146" s="48">
        <v>145.18</v>
      </c>
      <c r="H146" s="48">
        <f t="shared" si="2"/>
        <v>100.12413793103448</v>
      </c>
    </row>
    <row r="147" spans="2:8" ht="12.75">
      <c r="B147" s="2" t="s">
        <v>248</v>
      </c>
      <c r="C147" s="2"/>
      <c r="D147" s="2"/>
      <c r="E147" s="3" t="s">
        <v>249</v>
      </c>
      <c r="F147" s="59" t="s">
        <v>250</v>
      </c>
      <c r="G147" s="64">
        <f>G148+G150</f>
        <v>71771.42000000001</v>
      </c>
      <c r="H147" s="64">
        <f t="shared" si="2"/>
        <v>1.5507941477639686</v>
      </c>
    </row>
    <row r="148" spans="2:8" ht="15">
      <c r="B148" s="4"/>
      <c r="C148" s="5" t="s">
        <v>251</v>
      </c>
      <c r="D148" s="6"/>
      <c r="E148" s="7" t="s">
        <v>252</v>
      </c>
      <c r="F148" s="60" t="s">
        <v>23</v>
      </c>
      <c r="G148" s="63">
        <f>G149</f>
        <v>0</v>
      </c>
      <c r="H148" s="63">
        <f t="shared" si="2"/>
        <v>0</v>
      </c>
    </row>
    <row r="149" spans="2:8" ht="33.75">
      <c r="B149" s="8"/>
      <c r="C149" s="8"/>
      <c r="D149" s="9" t="s">
        <v>253</v>
      </c>
      <c r="E149" s="10" t="s">
        <v>254</v>
      </c>
      <c r="F149" s="61" t="s">
        <v>23</v>
      </c>
      <c r="G149" s="48">
        <v>0</v>
      </c>
      <c r="H149" s="48">
        <f t="shared" si="2"/>
        <v>0</v>
      </c>
    </row>
    <row r="150" spans="2:8" ht="15">
      <c r="B150" s="4"/>
      <c r="C150" s="5" t="s">
        <v>255</v>
      </c>
      <c r="D150" s="6"/>
      <c r="E150" s="7" t="s">
        <v>256</v>
      </c>
      <c r="F150" s="60" t="s">
        <v>257</v>
      </c>
      <c r="G150" s="63">
        <f>SUM(G151:G156)</f>
        <v>71771.42000000001</v>
      </c>
      <c r="H150" s="63">
        <f t="shared" si="2"/>
        <v>1.602740750814586</v>
      </c>
    </row>
    <row r="151" spans="2:8" ht="12.75">
      <c r="B151" s="8"/>
      <c r="C151" s="8"/>
      <c r="D151" s="9" t="s">
        <v>233</v>
      </c>
      <c r="E151" s="10" t="s">
        <v>234</v>
      </c>
      <c r="F151" s="61" t="s">
        <v>258</v>
      </c>
      <c r="G151" s="48">
        <v>2135.58</v>
      </c>
      <c r="H151" s="48">
        <f t="shared" si="2"/>
        <v>20.338857142857144</v>
      </c>
    </row>
    <row r="152" spans="2:8" ht="12.75">
      <c r="B152" s="8"/>
      <c r="C152" s="8"/>
      <c r="D152" s="9" t="s">
        <v>259</v>
      </c>
      <c r="E152" s="10" t="s">
        <v>260</v>
      </c>
      <c r="F152" s="61" t="s">
        <v>261</v>
      </c>
      <c r="G152" s="48">
        <v>24723.54</v>
      </c>
      <c r="H152" s="48">
        <f t="shared" si="2"/>
        <v>40.39794117647059</v>
      </c>
    </row>
    <row r="153" spans="2:8" ht="12.75">
      <c r="B153" s="8"/>
      <c r="C153" s="8"/>
      <c r="D153" s="9" t="s">
        <v>236</v>
      </c>
      <c r="E153" s="10" t="s">
        <v>237</v>
      </c>
      <c r="F153" s="61" t="s">
        <v>262</v>
      </c>
      <c r="G153" s="48">
        <v>44911.3</v>
      </c>
      <c r="H153" s="48">
        <f t="shared" si="2"/>
        <v>59.249736147757254</v>
      </c>
    </row>
    <row r="154" spans="2:8" ht="12.75">
      <c r="B154" s="8"/>
      <c r="C154" s="8"/>
      <c r="D154" s="9" t="s">
        <v>263</v>
      </c>
      <c r="E154" s="10" t="s">
        <v>218</v>
      </c>
      <c r="F154" s="61" t="s">
        <v>264</v>
      </c>
      <c r="G154" s="48">
        <v>0</v>
      </c>
      <c r="H154" s="48">
        <f t="shared" si="2"/>
        <v>0</v>
      </c>
    </row>
    <row r="155" spans="2:8" ht="12.75">
      <c r="B155" s="8"/>
      <c r="C155" s="8"/>
      <c r="D155" s="9" t="s">
        <v>217</v>
      </c>
      <c r="E155" s="10" t="s">
        <v>218</v>
      </c>
      <c r="F155" s="61" t="s">
        <v>265</v>
      </c>
      <c r="G155" s="48">
        <v>0</v>
      </c>
      <c r="H155" s="48">
        <f t="shared" si="2"/>
        <v>0</v>
      </c>
    </row>
    <row r="156" spans="2:8" ht="12.75">
      <c r="B156" s="8"/>
      <c r="C156" s="8"/>
      <c r="D156" s="9" t="s">
        <v>266</v>
      </c>
      <c r="E156" s="10" t="s">
        <v>267</v>
      </c>
      <c r="F156" s="61" t="s">
        <v>268</v>
      </c>
      <c r="G156" s="48">
        <v>1</v>
      </c>
      <c r="H156" s="48">
        <f t="shared" si="2"/>
        <v>0.005</v>
      </c>
    </row>
    <row r="157" spans="2:8" ht="12.75">
      <c r="B157" s="2" t="s">
        <v>269</v>
      </c>
      <c r="C157" s="2"/>
      <c r="D157" s="2"/>
      <c r="E157" s="3" t="s">
        <v>270</v>
      </c>
      <c r="F157" s="59" t="s">
        <v>117</v>
      </c>
      <c r="G157" s="64">
        <f>G158</f>
        <v>280.37</v>
      </c>
      <c r="H157" s="64">
        <f t="shared" si="2"/>
        <v>0.700925</v>
      </c>
    </row>
    <row r="158" spans="2:8" ht="15">
      <c r="B158" s="4"/>
      <c r="C158" s="5" t="s">
        <v>271</v>
      </c>
      <c r="D158" s="6"/>
      <c r="E158" s="7" t="s">
        <v>6</v>
      </c>
      <c r="F158" s="60" t="s">
        <v>117</v>
      </c>
      <c r="G158" s="63">
        <f>G159</f>
        <v>280.37</v>
      </c>
      <c r="H158" s="63">
        <f t="shared" si="2"/>
        <v>0.700925</v>
      </c>
    </row>
    <row r="159" spans="2:8" ht="12.75">
      <c r="B159" s="8"/>
      <c r="C159" s="8"/>
      <c r="D159" s="9" t="s">
        <v>236</v>
      </c>
      <c r="E159" s="10" t="s">
        <v>237</v>
      </c>
      <c r="F159" s="61" t="s">
        <v>117</v>
      </c>
      <c r="G159" s="48">
        <v>280.37</v>
      </c>
      <c r="H159" s="48">
        <f t="shared" si="2"/>
        <v>0.700925</v>
      </c>
    </row>
    <row r="160" spans="2:8" ht="12.75">
      <c r="B160" s="2" t="s">
        <v>15</v>
      </c>
      <c r="C160" s="2"/>
      <c r="D160" s="2"/>
      <c r="E160" s="3" t="s">
        <v>16</v>
      </c>
      <c r="F160" s="59" t="s">
        <v>134</v>
      </c>
      <c r="G160" s="64">
        <f>G161</f>
        <v>2196.1</v>
      </c>
      <c r="H160" s="64">
        <f t="shared" si="2"/>
        <v>21.961</v>
      </c>
    </row>
    <row r="161" spans="2:8" ht="15">
      <c r="B161" s="4"/>
      <c r="C161" s="5" t="s">
        <v>272</v>
      </c>
      <c r="D161" s="6"/>
      <c r="E161" s="7" t="s">
        <v>273</v>
      </c>
      <c r="F161" s="60" t="s">
        <v>134</v>
      </c>
      <c r="G161" s="63">
        <f>SUM(G162:G165)</f>
        <v>2196.1</v>
      </c>
      <c r="H161" s="63">
        <f t="shared" si="2"/>
        <v>21.961</v>
      </c>
    </row>
    <row r="162" spans="2:8" ht="12.75">
      <c r="B162" s="8"/>
      <c r="C162" s="8"/>
      <c r="D162" s="9" t="s">
        <v>233</v>
      </c>
      <c r="E162" s="10" t="s">
        <v>234</v>
      </c>
      <c r="F162" s="61" t="s">
        <v>274</v>
      </c>
      <c r="G162" s="48">
        <v>810</v>
      </c>
      <c r="H162" s="48">
        <f t="shared" si="2"/>
        <v>53.28947368421053</v>
      </c>
    </row>
    <row r="163" spans="2:8" ht="12.75">
      <c r="B163" s="8"/>
      <c r="C163" s="8"/>
      <c r="D163" s="9" t="s">
        <v>259</v>
      </c>
      <c r="E163" s="10" t="s">
        <v>260</v>
      </c>
      <c r="F163" s="61" t="s">
        <v>275</v>
      </c>
      <c r="G163" s="48">
        <v>474.5</v>
      </c>
      <c r="H163" s="48">
        <f t="shared" si="2"/>
        <v>6.5</v>
      </c>
    </row>
    <row r="164" spans="2:8" ht="12.75">
      <c r="B164" s="8"/>
      <c r="C164" s="8"/>
      <c r="D164" s="9" t="s">
        <v>236</v>
      </c>
      <c r="E164" s="10" t="s">
        <v>237</v>
      </c>
      <c r="F164" s="61" t="s">
        <v>276</v>
      </c>
      <c r="G164" s="48">
        <v>551.6</v>
      </c>
      <c r="H164" s="48">
        <f t="shared" si="2"/>
        <v>67.26829268292683</v>
      </c>
    </row>
    <row r="165" spans="2:8" ht="12.75">
      <c r="B165" s="8"/>
      <c r="C165" s="8"/>
      <c r="D165" s="9" t="s">
        <v>239</v>
      </c>
      <c r="E165" s="10" t="s">
        <v>240</v>
      </c>
      <c r="F165" s="61" t="s">
        <v>277</v>
      </c>
      <c r="G165" s="48">
        <v>360</v>
      </c>
      <c r="H165" s="48">
        <f t="shared" si="2"/>
        <v>100</v>
      </c>
    </row>
    <row r="166" spans="2:8" ht="12.75">
      <c r="B166" s="2" t="s">
        <v>278</v>
      </c>
      <c r="C166" s="2"/>
      <c r="D166" s="2"/>
      <c r="E166" s="3" t="s">
        <v>279</v>
      </c>
      <c r="F166" s="59" t="s">
        <v>280</v>
      </c>
      <c r="G166" s="64">
        <f>G167+G169+G171</f>
        <v>31460.67</v>
      </c>
      <c r="H166" s="64">
        <f t="shared" si="2"/>
        <v>42.51441891891892</v>
      </c>
    </row>
    <row r="167" spans="2:8" ht="15">
      <c r="B167" s="4"/>
      <c r="C167" s="5" t="s">
        <v>281</v>
      </c>
      <c r="D167" s="6"/>
      <c r="E167" s="7" t="s">
        <v>282</v>
      </c>
      <c r="F167" s="60" t="s">
        <v>283</v>
      </c>
      <c r="G167" s="63">
        <f>G168</f>
        <v>200</v>
      </c>
      <c r="H167" s="63">
        <f t="shared" si="2"/>
        <v>8.333333333333334</v>
      </c>
    </row>
    <row r="168" spans="2:8" ht="12.75">
      <c r="B168" s="8"/>
      <c r="C168" s="8"/>
      <c r="D168" s="9" t="s">
        <v>236</v>
      </c>
      <c r="E168" s="10" t="s">
        <v>237</v>
      </c>
      <c r="F168" s="61" t="s">
        <v>283</v>
      </c>
      <c r="G168" s="48">
        <v>200</v>
      </c>
      <c r="H168" s="48">
        <f t="shared" si="2"/>
        <v>8.333333333333334</v>
      </c>
    </row>
    <row r="169" spans="2:8" ht="15">
      <c r="B169" s="4"/>
      <c r="C169" s="5" t="s">
        <v>284</v>
      </c>
      <c r="D169" s="6"/>
      <c r="E169" s="7" t="s">
        <v>285</v>
      </c>
      <c r="F169" s="60" t="s">
        <v>286</v>
      </c>
      <c r="G169" s="63">
        <f>G170</f>
        <v>9244.41</v>
      </c>
      <c r="H169" s="63">
        <f t="shared" si="2"/>
        <v>33.01575</v>
      </c>
    </row>
    <row r="170" spans="2:8" ht="12.75">
      <c r="B170" s="8"/>
      <c r="C170" s="8"/>
      <c r="D170" s="9" t="s">
        <v>236</v>
      </c>
      <c r="E170" s="10" t="s">
        <v>237</v>
      </c>
      <c r="F170" s="61" t="s">
        <v>286</v>
      </c>
      <c r="G170" s="48">
        <v>9244.41</v>
      </c>
      <c r="H170" s="48">
        <f t="shared" si="2"/>
        <v>33.01575</v>
      </c>
    </row>
    <row r="171" spans="2:8" ht="15">
      <c r="B171" s="4"/>
      <c r="C171" s="5" t="s">
        <v>287</v>
      </c>
      <c r="D171" s="6"/>
      <c r="E171" s="7" t="s">
        <v>6</v>
      </c>
      <c r="F171" s="60" t="s">
        <v>288</v>
      </c>
      <c r="G171" s="63">
        <f>G172+G173</f>
        <v>22016.26</v>
      </c>
      <c r="H171" s="63">
        <f t="shared" si="2"/>
        <v>50.49600917431193</v>
      </c>
    </row>
    <row r="172" spans="2:8" ht="12.75">
      <c r="B172" s="8"/>
      <c r="C172" s="8"/>
      <c r="D172" s="9" t="s">
        <v>236</v>
      </c>
      <c r="E172" s="10" t="s">
        <v>237</v>
      </c>
      <c r="F172" s="61" t="s">
        <v>289</v>
      </c>
      <c r="G172" s="48">
        <v>21716.26</v>
      </c>
      <c r="H172" s="48">
        <f t="shared" si="2"/>
        <v>51.09708235294118</v>
      </c>
    </row>
    <row r="173" spans="2:8" ht="12.75">
      <c r="B173" s="8"/>
      <c r="C173" s="8"/>
      <c r="D173" s="9" t="s">
        <v>290</v>
      </c>
      <c r="E173" s="10" t="s">
        <v>291</v>
      </c>
      <c r="F173" s="61" t="s">
        <v>292</v>
      </c>
      <c r="G173" s="48">
        <v>300</v>
      </c>
      <c r="H173" s="48">
        <f t="shared" si="2"/>
        <v>27.272727272727273</v>
      </c>
    </row>
    <row r="174" spans="2:8" ht="12.75">
      <c r="B174" s="2" t="s">
        <v>30</v>
      </c>
      <c r="C174" s="2"/>
      <c r="D174" s="2"/>
      <c r="E174" s="3" t="s">
        <v>31</v>
      </c>
      <c r="F174" s="59" t="s">
        <v>293</v>
      </c>
      <c r="G174" s="64">
        <f>G175+G187+G211+G182</f>
        <v>728921.9200000002</v>
      </c>
      <c r="H174" s="64">
        <f t="shared" si="2"/>
        <v>47.85517695509996</v>
      </c>
    </row>
    <row r="175" spans="2:8" ht="15">
      <c r="B175" s="4"/>
      <c r="C175" s="5" t="s">
        <v>33</v>
      </c>
      <c r="D175" s="6"/>
      <c r="E175" s="7" t="s">
        <v>34</v>
      </c>
      <c r="F175" s="60" t="s">
        <v>36</v>
      </c>
      <c r="G175" s="63">
        <f>SUM(G176:G181)</f>
        <v>23509</v>
      </c>
      <c r="H175" s="63">
        <f t="shared" si="2"/>
        <v>53.796338672768876</v>
      </c>
    </row>
    <row r="176" spans="2:8" ht="12.75">
      <c r="B176" s="8"/>
      <c r="C176" s="8"/>
      <c r="D176" s="9" t="s">
        <v>224</v>
      </c>
      <c r="E176" s="10" t="s">
        <v>225</v>
      </c>
      <c r="F176" s="61" t="s">
        <v>294</v>
      </c>
      <c r="G176" s="48">
        <v>12300</v>
      </c>
      <c r="H176" s="48">
        <f t="shared" si="2"/>
        <v>50</v>
      </c>
    </row>
    <row r="177" spans="2:8" ht="12.75">
      <c r="B177" s="8"/>
      <c r="C177" s="8"/>
      <c r="D177" s="9" t="s">
        <v>227</v>
      </c>
      <c r="E177" s="10" t="s">
        <v>228</v>
      </c>
      <c r="F177" s="61" t="s">
        <v>295</v>
      </c>
      <c r="G177" s="48">
        <v>1857</v>
      </c>
      <c r="H177" s="48">
        <f t="shared" si="2"/>
        <v>50</v>
      </c>
    </row>
    <row r="178" spans="2:8" ht="12.75">
      <c r="B178" s="8"/>
      <c r="C178" s="8"/>
      <c r="D178" s="9" t="s">
        <v>230</v>
      </c>
      <c r="E178" s="10" t="s">
        <v>231</v>
      </c>
      <c r="F178" s="61" t="s">
        <v>296</v>
      </c>
      <c r="G178" s="48">
        <v>301.5</v>
      </c>
      <c r="H178" s="48">
        <f t="shared" si="2"/>
        <v>50</v>
      </c>
    </row>
    <row r="179" spans="2:8" ht="12.75">
      <c r="B179" s="8"/>
      <c r="C179" s="8"/>
      <c r="D179" s="9" t="s">
        <v>233</v>
      </c>
      <c r="E179" s="10" t="s">
        <v>234</v>
      </c>
      <c r="F179" s="61" t="s">
        <v>292</v>
      </c>
      <c r="G179" s="48">
        <v>920.97</v>
      </c>
      <c r="H179" s="48">
        <f t="shared" si="2"/>
        <v>83.72454545454545</v>
      </c>
    </row>
    <row r="180" spans="2:8" ht="12.75">
      <c r="B180" s="8"/>
      <c r="C180" s="8"/>
      <c r="D180" s="9" t="s">
        <v>236</v>
      </c>
      <c r="E180" s="10" t="s">
        <v>237</v>
      </c>
      <c r="F180" s="61" t="s">
        <v>297</v>
      </c>
      <c r="G180" s="48">
        <v>7662.78</v>
      </c>
      <c r="H180" s="48">
        <f t="shared" si="2"/>
        <v>65.58914662329882</v>
      </c>
    </row>
    <row r="181" spans="2:8" ht="12.75">
      <c r="B181" s="8"/>
      <c r="C181" s="8"/>
      <c r="D181" s="9" t="s">
        <v>298</v>
      </c>
      <c r="E181" s="10" t="s">
        <v>299</v>
      </c>
      <c r="F181" s="61" t="s">
        <v>95</v>
      </c>
      <c r="G181" s="48">
        <v>466.75</v>
      </c>
      <c r="H181" s="48">
        <f t="shared" si="2"/>
        <v>23.3375</v>
      </c>
    </row>
    <row r="182" spans="2:8" ht="15">
      <c r="B182" s="4"/>
      <c r="C182" s="5" t="s">
        <v>300</v>
      </c>
      <c r="D182" s="6"/>
      <c r="E182" s="7" t="s">
        <v>301</v>
      </c>
      <c r="F182" s="60" t="s">
        <v>302</v>
      </c>
      <c r="G182" s="63">
        <f>SUM(G183:G186)</f>
        <v>43882.21</v>
      </c>
      <c r="H182" s="63">
        <f t="shared" si="2"/>
        <v>48.59602436323367</v>
      </c>
    </row>
    <row r="183" spans="2:8" ht="12.75">
      <c r="B183" s="8"/>
      <c r="C183" s="8"/>
      <c r="D183" s="9" t="s">
        <v>303</v>
      </c>
      <c r="E183" s="10" t="s">
        <v>304</v>
      </c>
      <c r="F183" s="61" t="s">
        <v>305</v>
      </c>
      <c r="G183" s="48">
        <v>41410</v>
      </c>
      <c r="H183" s="48">
        <f t="shared" si="2"/>
        <v>49.59281437125748</v>
      </c>
    </row>
    <row r="184" spans="2:8" ht="12.75">
      <c r="B184" s="8"/>
      <c r="C184" s="8"/>
      <c r="D184" s="9" t="s">
        <v>233</v>
      </c>
      <c r="E184" s="10" t="s">
        <v>234</v>
      </c>
      <c r="F184" s="61" t="s">
        <v>306</v>
      </c>
      <c r="G184" s="48">
        <v>649.61</v>
      </c>
      <c r="H184" s="48">
        <f t="shared" si="2"/>
        <v>20.62253968253968</v>
      </c>
    </row>
    <row r="185" spans="2:8" ht="12.75">
      <c r="B185" s="8"/>
      <c r="C185" s="8"/>
      <c r="D185" s="9" t="s">
        <v>236</v>
      </c>
      <c r="E185" s="10" t="s">
        <v>237</v>
      </c>
      <c r="F185" s="61" t="s">
        <v>306</v>
      </c>
      <c r="G185" s="48">
        <v>1702.25</v>
      </c>
      <c r="H185" s="48">
        <f t="shared" si="2"/>
        <v>54.03968253968254</v>
      </c>
    </row>
    <row r="186" spans="2:8" ht="12.75">
      <c r="B186" s="8"/>
      <c r="C186" s="8"/>
      <c r="D186" s="9" t="s">
        <v>298</v>
      </c>
      <c r="E186" s="10" t="s">
        <v>299</v>
      </c>
      <c r="F186" s="61" t="s">
        <v>307</v>
      </c>
      <c r="G186" s="48">
        <v>120.35</v>
      </c>
      <c r="H186" s="48">
        <f t="shared" si="2"/>
        <v>24.07</v>
      </c>
    </row>
    <row r="187" spans="2:8" ht="15">
      <c r="B187" s="4"/>
      <c r="C187" s="5" t="s">
        <v>40</v>
      </c>
      <c r="D187" s="6"/>
      <c r="E187" s="7" t="s">
        <v>41</v>
      </c>
      <c r="F187" s="60" t="s">
        <v>308</v>
      </c>
      <c r="G187" s="63">
        <f>SUM(G188:G210)</f>
        <v>633690.5900000002</v>
      </c>
      <c r="H187" s="63">
        <f t="shared" si="2"/>
        <v>47.31919311998436</v>
      </c>
    </row>
    <row r="188" spans="2:8" ht="12.75">
      <c r="B188" s="8"/>
      <c r="C188" s="8"/>
      <c r="D188" s="9" t="s">
        <v>309</v>
      </c>
      <c r="E188" s="10" t="s">
        <v>310</v>
      </c>
      <c r="F188" s="61" t="s">
        <v>170</v>
      </c>
      <c r="G188" s="48">
        <v>122.76</v>
      </c>
      <c r="H188" s="48">
        <f t="shared" si="2"/>
        <v>3.3178378378378377</v>
      </c>
    </row>
    <row r="189" spans="2:8" ht="12.75">
      <c r="B189" s="8"/>
      <c r="C189" s="8"/>
      <c r="D189" s="9" t="s">
        <v>224</v>
      </c>
      <c r="E189" s="10" t="s">
        <v>225</v>
      </c>
      <c r="F189" s="61" t="s">
        <v>311</v>
      </c>
      <c r="G189" s="48">
        <v>334582.67</v>
      </c>
      <c r="H189" s="48">
        <f t="shared" si="2"/>
        <v>45.583470027247955</v>
      </c>
    </row>
    <row r="190" spans="2:8" ht="12.75">
      <c r="B190" s="8"/>
      <c r="C190" s="8"/>
      <c r="D190" s="9" t="s">
        <v>312</v>
      </c>
      <c r="E190" s="10" t="s">
        <v>313</v>
      </c>
      <c r="F190" s="61" t="s">
        <v>314</v>
      </c>
      <c r="G190" s="48">
        <v>54500.38</v>
      </c>
      <c r="H190" s="48">
        <f t="shared" si="2"/>
        <v>94.61871527777778</v>
      </c>
    </row>
    <row r="191" spans="2:8" ht="12.75">
      <c r="B191" s="8"/>
      <c r="C191" s="8"/>
      <c r="D191" s="9" t="s">
        <v>227</v>
      </c>
      <c r="E191" s="10" t="s">
        <v>228</v>
      </c>
      <c r="F191" s="61" t="s">
        <v>315</v>
      </c>
      <c r="G191" s="48">
        <v>57446.19</v>
      </c>
      <c r="H191" s="48">
        <f t="shared" si="2"/>
        <v>47.95174457429049</v>
      </c>
    </row>
    <row r="192" spans="2:8" ht="12.75">
      <c r="B192" s="8"/>
      <c r="C192" s="8"/>
      <c r="D192" s="9" t="s">
        <v>230</v>
      </c>
      <c r="E192" s="10" t="s">
        <v>231</v>
      </c>
      <c r="F192" s="61" t="s">
        <v>316</v>
      </c>
      <c r="G192" s="48">
        <v>9320.55</v>
      </c>
      <c r="H192" s="48">
        <f t="shared" si="2"/>
        <v>47.9624864920496</v>
      </c>
    </row>
    <row r="193" spans="2:8" ht="12.75">
      <c r="B193" s="8"/>
      <c r="C193" s="8"/>
      <c r="D193" s="9" t="s">
        <v>317</v>
      </c>
      <c r="E193" s="10" t="s">
        <v>318</v>
      </c>
      <c r="F193" s="61" t="s">
        <v>319</v>
      </c>
      <c r="G193" s="48">
        <v>0</v>
      </c>
      <c r="H193" s="48">
        <f t="shared" si="2"/>
        <v>0</v>
      </c>
    </row>
    <row r="194" spans="2:8" ht="12.75">
      <c r="B194" s="8"/>
      <c r="C194" s="8"/>
      <c r="D194" s="9" t="s">
        <v>233</v>
      </c>
      <c r="E194" s="10" t="s">
        <v>234</v>
      </c>
      <c r="F194" s="61" t="s">
        <v>320</v>
      </c>
      <c r="G194" s="48">
        <v>13231.7</v>
      </c>
      <c r="H194" s="48">
        <f t="shared" si="2"/>
        <v>41.3490625</v>
      </c>
    </row>
    <row r="195" spans="2:8" ht="12.75">
      <c r="B195" s="8"/>
      <c r="C195" s="8"/>
      <c r="D195" s="9" t="s">
        <v>321</v>
      </c>
      <c r="E195" s="10" t="s">
        <v>322</v>
      </c>
      <c r="F195" s="61" t="s">
        <v>323</v>
      </c>
      <c r="G195" s="48">
        <v>16237.13</v>
      </c>
      <c r="H195" s="48">
        <f t="shared" si="2"/>
        <v>56.97238596491228</v>
      </c>
    </row>
    <row r="196" spans="2:8" ht="12.75">
      <c r="B196" s="8"/>
      <c r="C196" s="8"/>
      <c r="D196" s="9" t="s">
        <v>259</v>
      </c>
      <c r="E196" s="10" t="s">
        <v>260</v>
      </c>
      <c r="F196" s="61" t="s">
        <v>324</v>
      </c>
      <c r="G196" s="48">
        <v>0</v>
      </c>
      <c r="H196" s="48">
        <f t="shared" si="2"/>
        <v>0</v>
      </c>
    </row>
    <row r="197" spans="2:8" ht="12.75">
      <c r="B197" s="8"/>
      <c r="C197" s="8"/>
      <c r="D197" s="9" t="s">
        <v>325</v>
      </c>
      <c r="E197" s="10" t="s">
        <v>326</v>
      </c>
      <c r="F197" s="61" t="s">
        <v>95</v>
      </c>
      <c r="G197" s="48">
        <v>0</v>
      </c>
      <c r="H197" s="48">
        <f t="shared" si="2"/>
        <v>0</v>
      </c>
    </row>
    <row r="198" spans="2:8" ht="12.75">
      <c r="B198" s="8"/>
      <c r="C198" s="8"/>
      <c r="D198" s="9" t="s">
        <v>236</v>
      </c>
      <c r="E198" s="10" t="s">
        <v>237</v>
      </c>
      <c r="F198" s="61" t="s">
        <v>327</v>
      </c>
      <c r="G198" s="48">
        <v>66787.43</v>
      </c>
      <c r="H198" s="48">
        <f aca="true" t="shared" si="3" ref="H198:H261">G198*100/F198</f>
        <v>46.934244553759655</v>
      </c>
    </row>
    <row r="199" spans="2:8" ht="12.75">
      <c r="B199" s="8"/>
      <c r="C199" s="8"/>
      <c r="D199" s="9" t="s">
        <v>328</v>
      </c>
      <c r="E199" s="10" t="s">
        <v>329</v>
      </c>
      <c r="F199" s="61" t="s">
        <v>96</v>
      </c>
      <c r="G199" s="48">
        <v>1310.28</v>
      </c>
      <c r="H199" s="48">
        <f t="shared" si="3"/>
        <v>37.436571428571426</v>
      </c>
    </row>
    <row r="200" spans="2:8" ht="22.5">
      <c r="B200" s="8"/>
      <c r="C200" s="8"/>
      <c r="D200" s="9" t="s">
        <v>330</v>
      </c>
      <c r="E200" s="10" t="s">
        <v>331</v>
      </c>
      <c r="F200" s="61" t="s">
        <v>95</v>
      </c>
      <c r="G200" s="48">
        <v>753.36</v>
      </c>
      <c r="H200" s="48">
        <f t="shared" si="3"/>
        <v>37.668</v>
      </c>
    </row>
    <row r="201" spans="2:8" ht="22.5">
      <c r="B201" s="8"/>
      <c r="C201" s="8"/>
      <c r="D201" s="9" t="s">
        <v>332</v>
      </c>
      <c r="E201" s="10" t="s">
        <v>333</v>
      </c>
      <c r="F201" s="61" t="s">
        <v>334</v>
      </c>
      <c r="G201" s="48">
        <v>8686.79</v>
      </c>
      <c r="H201" s="48">
        <f t="shared" si="3"/>
        <v>45.71994736842106</v>
      </c>
    </row>
    <row r="202" spans="2:8" ht="12.75">
      <c r="B202" s="8"/>
      <c r="C202" s="8"/>
      <c r="D202" s="9" t="s">
        <v>298</v>
      </c>
      <c r="E202" s="10" t="s">
        <v>299</v>
      </c>
      <c r="F202" s="61" t="s">
        <v>335</v>
      </c>
      <c r="G202" s="48">
        <v>5865.48</v>
      </c>
      <c r="H202" s="48">
        <f t="shared" si="3"/>
        <v>69.00564705882353</v>
      </c>
    </row>
    <row r="203" spans="2:8" ht="12.75">
      <c r="B203" s="8"/>
      <c r="C203" s="8"/>
      <c r="D203" s="9" t="s">
        <v>336</v>
      </c>
      <c r="E203" s="10" t="s">
        <v>337</v>
      </c>
      <c r="F203" s="61" t="s">
        <v>338</v>
      </c>
      <c r="G203" s="48">
        <v>193.61</v>
      </c>
      <c r="H203" s="48">
        <f t="shared" si="3"/>
        <v>5.095</v>
      </c>
    </row>
    <row r="204" spans="2:8" ht="12.75">
      <c r="B204" s="8"/>
      <c r="C204" s="8"/>
      <c r="D204" s="9" t="s">
        <v>239</v>
      </c>
      <c r="E204" s="10" t="s">
        <v>240</v>
      </c>
      <c r="F204" s="61" t="s">
        <v>339</v>
      </c>
      <c r="G204" s="48">
        <v>10887.29</v>
      </c>
      <c r="H204" s="48">
        <f t="shared" si="3"/>
        <v>39.446702898550726</v>
      </c>
    </row>
    <row r="205" spans="2:8" ht="12.75">
      <c r="B205" s="8"/>
      <c r="C205" s="8"/>
      <c r="D205" s="9" t="s">
        <v>340</v>
      </c>
      <c r="E205" s="10" t="s">
        <v>341</v>
      </c>
      <c r="F205" s="61" t="s">
        <v>342</v>
      </c>
      <c r="G205" s="48">
        <v>14000</v>
      </c>
      <c r="H205" s="48">
        <f t="shared" si="3"/>
        <v>79.27519818799547</v>
      </c>
    </row>
    <row r="206" spans="2:8" ht="22.5">
      <c r="B206" s="8"/>
      <c r="C206" s="8"/>
      <c r="D206" s="9" t="s">
        <v>343</v>
      </c>
      <c r="E206" s="10" t="s">
        <v>344</v>
      </c>
      <c r="F206" s="61" t="s">
        <v>345</v>
      </c>
      <c r="G206" s="48">
        <v>4100</v>
      </c>
      <c r="H206" s="48">
        <f t="shared" si="3"/>
        <v>64.0625</v>
      </c>
    </row>
    <row r="207" spans="2:8" ht="22.5">
      <c r="B207" s="8"/>
      <c r="C207" s="8"/>
      <c r="D207" s="9" t="s">
        <v>242</v>
      </c>
      <c r="E207" s="10" t="s">
        <v>243</v>
      </c>
      <c r="F207" s="61" t="s">
        <v>346</v>
      </c>
      <c r="G207" s="48">
        <v>3353.8</v>
      </c>
      <c r="H207" s="48">
        <f t="shared" si="3"/>
        <v>55.89666666666667</v>
      </c>
    </row>
    <row r="208" spans="2:8" ht="12.75">
      <c r="B208" s="8"/>
      <c r="C208" s="8"/>
      <c r="D208" s="9" t="s">
        <v>245</v>
      </c>
      <c r="E208" s="10" t="s">
        <v>246</v>
      </c>
      <c r="F208" s="61" t="s">
        <v>347</v>
      </c>
      <c r="G208" s="48">
        <v>8956.54</v>
      </c>
      <c r="H208" s="48">
        <f t="shared" si="3"/>
        <v>63.975285714285725</v>
      </c>
    </row>
    <row r="209" spans="2:8" ht="12.75">
      <c r="B209" s="8"/>
      <c r="C209" s="8"/>
      <c r="D209" s="9" t="s">
        <v>263</v>
      </c>
      <c r="E209" s="10" t="s">
        <v>218</v>
      </c>
      <c r="F209" s="61" t="s">
        <v>348</v>
      </c>
      <c r="G209" s="48">
        <v>0</v>
      </c>
      <c r="H209" s="48">
        <f t="shared" si="3"/>
        <v>0</v>
      </c>
    </row>
    <row r="210" spans="2:8" ht="12.75">
      <c r="B210" s="8"/>
      <c r="C210" s="8"/>
      <c r="D210" s="9" t="s">
        <v>266</v>
      </c>
      <c r="E210" s="10" t="s">
        <v>267</v>
      </c>
      <c r="F210" s="61" t="s">
        <v>349</v>
      </c>
      <c r="G210" s="48">
        <v>23354.63</v>
      </c>
      <c r="H210" s="48">
        <f t="shared" si="3"/>
        <v>60.661376623376626</v>
      </c>
    </row>
    <row r="211" spans="2:8" ht="15">
      <c r="B211" s="4"/>
      <c r="C211" s="5" t="s">
        <v>350</v>
      </c>
      <c r="D211" s="6"/>
      <c r="E211" s="7" t="s">
        <v>351</v>
      </c>
      <c r="F211" s="60" t="s">
        <v>348</v>
      </c>
      <c r="G211" s="63">
        <f>SUM(G212:G214)</f>
        <v>27840.12</v>
      </c>
      <c r="H211" s="63">
        <f t="shared" si="3"/>
        <v>55.68024</v>
      </c>
    </row>
    <row r="212" spans="2:8" ht="22.5">
      <c r="B212" s="8"/>
      <c r="C212" s="8"/>
      <c r="D212" s="9" t="s">
        <v>352</v>
      </c>
      <c r="E212" s="10" t="s">
        <v>353</v>
      </c>
      <c r="F212" s="61" t="s">
        <v>95</v>
      </c>
      <c r="G212" s="48">
        <v>2000</v>
      </c>
      <c r="H212" s="48">
        <f t="shared" si="3"/>
        <v>100</v>
      </c>
    </row>
    <row r="213" spans="2:8" ht="12.75">
      <c r="B213" s="8"/>
      <c r="C213" s="8"/>
      <c r="D213" s="9" t="s">
        <v>233</v>
      </c>
      <c r="E213" s="10" t="s">
        <v>234</v>
      </c>
      <c r="F213" s="61" t="s">
        <v>221</v>
      </c>
      <c r="G213" s="48">
        <v>6139.37</v>
      </c>
      <c r="H213" s="48">
        <f t="shared" si="3"/>
        <v>45.476814814814816</v>
      </c>
    </row>
    <row r="214" spans="2:8" ht="12.75">
      <c r="B214" s="8"/>
      <c r="C214" s="8"/>
      <c r="D214" s="9" t="s">
        <v>236</v>
      </c>
      <c r="E214" s="10" t="s">
        <v>237</v>
      </c>
      <c r="F214" s="61" t="s">
        <v>354</v>
      </c>
      <c r="G214" s="48">
        <v>19700.75</v>
      </c>
      <c r="H214" s="48">
        <f t="shared" si="3"/>
        <v>57.1036231884058</v>
      </c>
    </row>
    <row r="215" spans="2:8" ht="22.5">
      <c r="B215" s="2" t="s">
        <v>45</v>
      </c>
      <c r="C215" s="2"/>
      <c r="D215" s="2"/>
      <c r="E215" s="3" t="s">
        <v>46</v>
      </c>
      <c r="F215" s="59" t="s">
        <v>47</v>
      </c>
      <c r="G215" s="64">
        <f>G216</f>
        <v>387</v>
      </c>
      <c r="H215" s="64">
        <f t="shared" si="3"/>
        <v>52.22672064777328</v>
      </c>
    </row>
    <row r="216" spans="2:8" ht="22.5">
      <c r="B216" s="4"/>
      <c r="C216" s="5" t="s">
        <v>48</v>
      </c>
      <c r="D216" s="6"/>
      <c r="E216" s="7" t="s">
        <v>49</v>
      </c>
      <c r="F216" s="60" t="s">
        <v>47</v>
      </c>
      <c r="G216" s="63">
        <f>G217+G218</f>
        <v>387</v>
      </c>
      <c r="H216" s="63">
        <f t="shared" si="3"/>
        <v>52.22672064777328</v>
      </c>
    </row>
    <row r="217" spans="2:8" ht="12.75">
      <c r="B217" s="8"/>
      <c r="C217" s="8"/>
      <c r="D217" s="9" t="s">
        <v>236</v>
      </c>
      <c r="E217" s="10" t="s">
        <v>237</v>
      </c>
      <c r="F217" s="61" t="s">
        <v>355</v>
      </c>
      <c r="G217" s="48">
        <v>337</v>
      </c>
      <c r="H217" s="48">
        <f t="shared" si="3"/>
        <v>48.769898697539794</v>
      </c>
    </row>
    <row r="218" spans="2:8" ht="22.5">
      <c r="B218" s="8"/>
      <c r="C218" s="8"/>
      <c r="D218" s="9" t="s">
        <v>242</v>
      </c>
      <c r="E218" s="10" t="s">
        <v>243</v>
      </c>
      <c r="F218" s="61" t="s">
        <v>356</v>
      </c>
      <c r="G218" s="48">
        <v>50</v>
      </c>
      <c r="H218" s="48">
        <f t="shared" si="3"/>
        <v>100</v>
      </c>
    </row>
    <row r="219" spans="2:8" ht="12.75">
      <c r="B219" s="2" t="s">
        <v>357</v>
      </c>
      <c r="C219" s="2"/>
      <c r="D219" s="2"/>
      <c r="E219" s="3" t="s">
        <v>358</v>
      </c>
      <c r="F219" s="59" t="s">
        <v>359</v>
      </c>
      <c r="G219" s="64">
        <f>G220+G222+G234</f>
        <v>53864.72</v>
      </c>
      <c r="H219" s="64">
        <f t="shared" si="3"/>
        <v>41.58795552810377</v>
      </c>
    </row>
    <row r="220" spans="2:8" ht="15">
      <c r="B220" s="4"/>
      <c r="C220" s="5" t="s">
        <v>360</v>
      </c>
      <c r="D220" s="6"/>
      <c r="E220" s="7" t="s">
        <v>361</v>
      </c>
      <c r="F220" s="60" t="s">
        <v>362</v>
      </c>
      <c r="G220" s="63">
        <f>SUM(G221)</f>
        <v>0</v>
      </c>
      <c r="H220" s="63">
        <f t="shared" si="3"/>
        <v>0</v>
      </c>
    </row>
    <row r="221" spans="2:8" ht="12.75">
      <c r="B221" s="8"/>
      <c r="C221" s="8"/>
      <c r="D221" s="9" t="s">
        <v>266</v>
      </c>
      <c r="E221" s="10" t="s">
        <v>267</v>
      </c>
      <c r="F221" s="61" t="s">
        <v>362</v>
      </c>
      <c r="G221" s="48">
        <v>0</v>
      </c>
      <c r="H221" s="48">
        <f t="shared" si="3"/>
        <v>0</v>
      </c>
    </row>
    <row r="222" spans="2:8" ht="15">
      <c r="B222" s="4"/>
      <c r="C222" s="5" t="s">
        <v>363</v>
      </c>
      <c r="D222" s="6"/>
      <c r="E222" s="7" t="s">
        <v>364</v>
      </c>
      <c r="F222" s="60" t="s">
        <v>365</v>
      </c>
      <c r="G222" s="63">
        <f>SUM(G223:G231)</f>
        <v>53864.72</v>
      </c>
      <c r="H222" s="63">
        <f t="shared" si="3"/>
        <v>53.34196870667459</v>
      </c>
    </row>
    <row r="223" spans="2:8" ht="12.75">
      <c r="B223" s="8"/>
      <c r="C223" s="8"/>
      <c r="D223" s="9" t="s">
        <v>303</v>
      </c>
      <c r="E223" s="10" t="s">
        <v>304</v>
      </c>
      <c r="F223" s="61" t="s">
        <v>366</v>
      </c>
      <c r="G223" s="48">
        <v>4062.21</v>
      </c>
      <c r="H223" s="48">
        <f t="shared" si="3"/>
        <v>47.62262602579133</v>
      </c>
    </row>
    <row r="224" spans="2:8" ht="12.75">
      <c r="B224" s="8"/>
      <c r="C224" s="8"/>
      <c r="D224" s="9" t="s">
        <v>317</v>
      </c>
      <c r="E224" s="10" t="s">
        <v>318</v>
      </c>
      <c r="F224" s="61" t="s">
        <v>367</v>
      </c>
      <c r="G224" s="48">
        <v>8012</v>
      </c>
      <c r="H224" s="48">
        <f t="shared" si="3"/>
        <v>50.70886075949367</v>
      </c>
    </row>
    <row r="225" spans="2:8" ht="12.75">
      <c r="B225" s="8"/>
      <c r="C225" s="8"/>
      <c r="D225" s="9" t="s">
        <v>233</v>
      </c>
      <c r="E225" s="10" t="s">
        <v>234</v>
      </c>
      <c r="F225" s="61" t="s">
        <v>368</v>
      </c>
      <c r="G225" s="48">
        <v>19785.14</v>
      </c>
      <c r="H225" s="48">
        <f t="shared" si="3"/>
        <v>78.23305654408857</v>
      </c>
    </row>
    <row r="226" spans="2:8" ht="12.75">
      <c r="B226" s="8"/>
      <c r="C226" s="8"/>
      <c r="D226" s="9" t="s">
        <v>321</v>
      </c>
      <c r="E226" s="10" t="s">
        <v>322</v>
      </c>
      <c r="F226" s="61" t="s">
        <v>369</v>
      </c>
      <c r="G226" s="48">
        <v>5707.29</v>
      </c>
      <c r="H226" s="48">
        <f t="shared" si="3"/>
        <v>70.0280981595092</v>
      </c>
    </row>
    <row r="227" spans="2:8" ht="12.75">
      <c r="B227" s="8"/>
      <c r="C227" s="8"/>
      <c r="D227" s="9" t="s">
        <v>259</v>
      </c>
      <c r="E227" s="10" t="s">
        <v>260</v>
      </c>
      <c r="F227" s="61" t="s">
        <v>334</v>
      </c>
      <c r="G227" s="48">
        <v>0</v>
      </c>
      <c r="H227" s="48">
        <f t="shared" si="3"/>
        <v>0</v>
      </c>
    </row>
    <row r="228" spans="2:8" ht="12.75">
      <c r="B228" s="8"/>
      <c r="C228" s="8"/>
      <c r="D228" s="9" t="s">
        <v>236</v>
      </c>
      <c r="E228" s="10" t="s">
        <v>237</v>
      </c>
      <c r="F228" s="61" t="s">
        <v>370</v>
      </c>
      <c r="G228" s="48">
        <v>11596.6</v>
      </c>
      <c r="H228" s="48">
        <f t="shared" si="3"/>
        <v>92.03650793650793</v>
      </c>
    </row>
    <row r="229" spans="2:8" ht="22.5">
      <c r="B229" s="8"/>
      <c r="C229" s="8"/>
      <c r="D229" s="9" t="s">
        <v>330</v>
      </c>
      <c r="E229" s="10" t="s">
        <v>331</v>
      </c>
      <c r="F229" s="61" t="s">
        <v>55</v>
      </c>
      <c r="G229" s="48">
        <v>356.48</v>
      </c>
      <c r="H229" s="48">
        <f t="shared" si="3"/>
        <v>35.648</v>
      </c>
    </row>
    <row r="230" spans="2:8" ht="12.75">
      <c r="B230" s="8"/>
      <c r="C230" s="8"/>
      <c r="D230" s="9" t="s">
        <v>239</v>
      </c>
      <c r="E230" s="10" t="s">
        <v>240</v>
      </c>
      <c r="F230" s="61" t="s">
        <v>371</v>
      </c>
      <c r="G230" s="48">
        <v>3435</v>
      </c>
      <c r="H230" s="48">
        <f t="shared" si="3"/>
        <v>35.41237113402062</v>
      </c>
    </row>
    <row r="231" spans="2:8" ht="12.75">
      <c r="B231" s="8"/>
      <c r="C231" s="28"/>
      <c r="D231" s="9" t="s">
        <v>263</v>
      </c>
      <c r="E231" s="10" t="s">
        <v>218</v>
      </c>
      <c r="F231" s="61" t="s">
        <v>372</v>
      </c>
      <c r="G231" s="48">
        <v>910</v>
      </c>
      <c r="H231" s="48">
        <f t="shared" si="3"/>
        <v>100</v>
      </c>
    </row>
    <row r="232" spans="2:8" ht="12.75">
      <c r="B232" s="67"/>
      <c r="C232" s="71"/>
      <c r="D232" s="75"/>
      <c r="E232" s="76"/>
      <c r="F232" s="77"/>
      <c r="G232" s="78"/>
      <c r="H232" s="78"/>
    </row>
    <row r="233" spans="2:6" ht="12.75">
      <c r="B233" s="67"/>
      <c r="C233" s="71"/>
      <c r="D233" s="71"/>
      <c r="E233" s="83"/>
      <c r="F233" s="84"/>
    </row>
    <row r="234" spans="2:8" ht="15">
      <c r="B234" s="4"/>
      <c r="C234" s="80" t="s">
        <v>373</v>
      </c>
      <c r="D234" s="81"/>
      <c r="E234" s="82" t="s">
        <v>374</v>
      </c>
      <c r="F234" s="60" t="s">
        <v>268</v>
      </c>
      <c r="G234" s="63">
        <f>G235</f>
        <v>0</v>
      </c>
      <c r="H234" s="63">
        <f t="shared" si="3"/>
        <v>0</v>
      </c>
    </row>
    <row r="235" spans="2:8" ht="12.75">
      <c r="B235" s="8"/>
      <c r="C235" s="8"/>
      <c r="D235" s="9" t="s">
        <v>375</v>
      </c>
      <c r="E235" s="10" t="s">
        <v>376</v>
      </c>
      <c r="F235" s="61" t="s">
        <v>268</v>
      </c>
      <c r="G235" s="48">
        <v>0</v>
      </c>
      <c r="H235" s="48">
        <f t="shared" si="3"/>
        <v>0</v>
      </c>
    </row>
    <row r="236" spans="2:8" ht="33.75">
      <c r="B236" s="2" t="s">
        <v>50</v>
      </c>
      <c r="C236" s="2"/>
      <c r="D236" s="2"/>
      <c r="E236" s="3" t="s">
        <v>51</v>
      </c>
      <c r="F236" s="59" t="s">
        <v>377</v>
      </c>
      <c r="G236" s="64">
        <f>G237</f>
        <v>19688.83</v>
      </c>
      <c r="H236" s="64">
        <f t="shared" si="3"/>
        <v>43.51122651933702</v>
      </c>
    </row>
    <row r="237" spans="2:8" ht="15">
      <c r="B237" s="4"/>
      <c r="C237" s="5" t="s">
        <v>378</v>
      </c>
      <c r="D237" s="6"/>
      <c r="E237" s="7" t="s">
        <v>379</v>
      </c>
      <c r="F237" s="60" t="s">
        <v>377</v>
      </c>
      <c r="G237" s="63">
        <f>SUM(G238:G242)</f>
        <v>19688.83</v>
      </c>
      <c r="H237" s="63">
        <f t="shared" si="3"/>
        <v>43.51122651933702</v>
      </c>
    </row>
    <row r="238" spans="2:8" ht="12.75">
      <c r="B238" s="8"/>
      <c r="C238" s="8"/>
      <c r="D238" s="9" t="s">
        <v>380</v>
      </c>
      <c r="E238" s="10" t="s">
        <v>381</v>
      </c>
      <c r="F238" s="61" t="s">
        <v>382</v>
      </c>
      <c r="G238" s="48">
        <v>7232</v>
      </c>
      <c r="H238" s="48">
        <f t="shared" si="3"/>
        <v>49.87586206896552</v>
      </c>
    </row>
    <row r="239" spans="2:8" ht="12.75">
      <c r="B239" s="8"/>
      <c r="C239" s="8"/>
      <c r="D239" s="9" t="s">
        <v>233</v>
      </c>
      <c r="E239" s="10" t="s">
        <v>234</v>
      </c>
      <c r="F239" s="61" t="s">
        <v>383</v>
      </c>
      <c r="G239" s="48">
        <v>325.74</v>
      </c>
      <c r="H239" s="48">
        <f t="shared" si="3"/>
        <v>36.193333333333335</v>
      </c>
    </row>
    <row r="240" spans="2:8" ht="12.75">
      <c r="B240" s="8"/>
      <c r="C240" s="8"/>
      <c r="D240" s="9" t="s">
        <v>236</v>
      </c>
      <c r="E240" s="10" t="s">
        <v>237</v>
      </c>
      <c r="F240" s="61" t="s">
        <v>384</v>
      </c>
      <c r="G240" s="48">
        <v>11624.73</v>
      </c>
      <c r="H240" s="48">
        <f t="shared" si="3"/>
        <v>40.817169943820225</v>
      </c>
    </row>
    <row r="241" spans="2:8" ht="12.75">
      <c r="B241" s="8"/>
      <c r="C241" s="8"/>
      <c r="D241" s="9" t="s">
        <v>239</v>
      </c>
      <c r="E241" s="10" t="s">
        <v>240</v>
      </c>
      <c r="F241" s="61" t="s">
        <v>385</v>
      </c>
      <c r="G241" s="48">
        <v>216</v>
      </c>
      <c r="H241" s="48">
        <f t="shared" si="3"/>
        <v>37.89473684210526</v>
      </c>
    </row>
    <row r="242" spans="2:8" ht="12.75">
      <c r="B242" s="8"/>
      <c r="C242" s="8"/>
      <c r="D242" s="9" t="s">
        <v>245</v>
      </c>
      <c r="E242" s="10" t="s">
        <v>246</v>
      </c>
      <c r="F242" s="61" t="s">
        <v>156</v>
      </c>
      <c r="G242" s="48">
        <v>290.36</v>
      </c>
      <c r="H242" s="48">
        <f t="shared" si="3"/>
        <v>36.295</v>
      </c>
    </row>
    <row r="243" spans="2:8" ht="12.75">
      <c r="B243" s="2" t="s">
        <v>386</v>
      </c>
      <c r="C243" s="2"/>
      <c r="D243" s="2"/>
      <c r="E243" s="3" t="s">
        <v>387</v>
      </c>
      <c r="F243" s="59" t="s">
        <v>388</v>
      </c>
      <c r="G243" s="64">
        <f>G244</f>
        <v>66653.85</v>
      </c>
      <c r="H243" s="64">
        <f t="shared" si="3"/>
        <v>59.51236607142858</v>
      </c>
    </row>
    <row r="244" spans="2:8" ht="22.5">
      <c r="B244" s="4"/>
      <c r="C244" s="5" t="s">
        <v>389</v>
      </c>
      <c r="D244" s="6"/>
      <c r="E244" s="7" t="s">
        <v>390</v>
      </c>
      <c r="F244" s="60" t="s">
        <v>388</v>
      </c>
      <c r="G244" s="63">
        <f>G245</f>
        <v>66653.85</v>
      </c>
      <c r="H244" s="63">
        <f t="shared" si="3"/>
        <v>59.51236607142858</v>
      </c>
    </row>
    <row r="245" spans="2:8" ht="33.75">
      <c r="B245" s="8"/>
      <c r="C245" s="8"/>
      <c r="D245" s="9" t="s">
        <v>391</v>
      </c>
      <c r="E245" s="10" t="s">
        <v>392</v>
      </c>
      <c r="F245" s="61" t="s">
        <v>388</v>
      </c>
      <c r="G245" s="48">
        <v>66653.85</v>
      </c>
      <c r="H245" s="48">
        <f t="shared" si="3"/>
        <v>59.51236607142858</v>
      </c>
    </row>
    <row r="246" spans="2:8" ht="12.75">
      <c r="B246" s="2" t="s">
        <v>118</v>
      </c>
      <c r="C246" s="2"/>
      <c r="D246" s="2"/>
      <c r="E246" s="3" t="s">
        <v>119</v>
      </c>
      <c r="F246" s="59" t="s">
        <v>393</v>
      </c>
      <c r="G246" s="64">
        <f>G247</f>
        <v>0</v>
      </c>
      <c r="H246" s="64">
        <f t="shared" si="3"/>
        <v>0</v>
      </c>
    </row>
    <row r="247" spans="2:8" ht="15">
      <c r="B247" s="4"/>
      <c r="C247" s="5" t="s">
        <v>394</v>
      </c>
      <c r="D247" s="6"/>
      <c r="E247" s="7" t="s">
        <v>395</v>
      </c>
      <c r="F247" s="60" t="s">
        <v>393</v>
      </c>
      <c r="G247" s="63">
        <v>0</v>
      </c>
      <c r="H247" s="63">
        <f t="shared" si="3"/>
        <v>0</v>
      </c>
    </row>
    <row r="248" spans="2:8" ht="12.75">
      <c r="B248" s="8"/>
      <c r="C248" s="8"/>
      <c r="D248" s="9" t="s">
        <v>375</v>
      </c>
      <c r="E248" s="10" t="s">
        <v>376</v>
      </c>
      <c r="F248" s="61" t="s">
        <v>393</v>
      </c>
      <c r="G248" s="48">
        <v>0</v>
      </c>
      <c r="H248" s="48">
        <f t="shared" si="3"/>
        <v>0</v>
      </c>
    </row>
    <row r="249" spans="2:8" ht="12.75">
      <c r="B249" s="2" t="s">
        <v>141</v>
      </c>
      <c r="C249" s="2"/>
      <c r="D249" s="2"/>
      <c r="E249" s="3" t="s">
        <v>142</v>
      </c>
      <c r="F249" s="59" t="s">
        <v>396</v>
      </c>
      <c r="G249" s="64">
        <f>G250+G275+G297+G299+G323+G326+G331</f>
        <v>2885556.52</v>
      </c>
      <c r="H249" s="64">
        <f t="shared" si="3"/>
        <v>50.08821497985835</v>
      </c>
    </row>
    <row r="250" spans="2:8" ht="15">
      <c r="B250" s="4"/>
      <c r="C250" s="5" t="s">
        <v>144</v>
      </c>
      <c r="D250" s="6"/>
      <c r="E250" s="7" t="s">
        <v>145</v>
      </c>
      <c r="F250" s="60" t="s">
        <v>397</v>
      </c>
      <c r="G250" s="63">
        <f>SUM(G251:G273)</f>
        <v>1387888.7099999997</v>
      </c>
      <c r="H250" s="63">
        <f t="shared" si="3"/>
        <v>49.99318157913315</v>
      </c>
    </row>
    <row r="251" spans="2:8" ht="40.5" customHeight="1">
      <c r="B251" s="8"/>
      <c r="C251" s="8"/>
      <c r="D251" s="9" t="s">
        <v>398</v>
      </c>
      <c r="E251" s="10" t="s">
        <v>399</v>
      </c>
      <c r="F251" s="61" t="s">
        <v>400</v>
      </c>
      <c r="G251" s="48">
        <v>278676</v>
      </c>
      <c r="H251" s="48">
        <f t="shared" si="3"/>
        <v>60.999853342585155</v>
      </c>
    </row>
    <row r="252" spans="2:8" ht="15.75" customHeight="1">
      <c r="B252" s="8"/>
      <c r="C252" s="8"/>
      <c r="D252" s="9" t="s">
        <v>309</v>
      </c>
      <c r="E252" s="10" t="s">
        <v>310</v>
      </c>
      <c r="F252" s="61" t="s">
        <v>401</v>
      </c>
      <c r="G252" s="48">
        <v>60157.13</v>
      </c>
      <c r="H252" s="48">
        <f t="shared" si="3"/>
        <v>47.61149980213692</v>
      </c>
    </row>
    <row r="253" spans="2:8" ht="18.75" customHeight="1">
      <c r="B253" s="8"/>
      <c r="C253" s="8"/>
      <c r="D253" s="9" t="s">
        <v>224</v>
      </c>
      <c r="E253" s="10" t="s">
        <v>225</v>
      </c>
      <c r="F253" s="61" t="s">
        <v>402</v>
      </c>
      <c r="G253" s="48">
        <v>633660.94</v>
      </c>
      <c r="H253" s="48">
        <f t="shared" si="3"/>
        <v>42.116001943424024</v>
      </c>
    </row>
    <row r="254" spans="2:8" ht="16.5" customHeight="1">
      <c r="B254" s="8"/>
      <c r="C254" s="8"/>
      <c r="D254" s="9" t="s">
        <v>312</v>
      </c>
      <c r="E254" s="10" t="s">
        <v>313</v>
      </c>
      <c r="F254" s="61" t="s">
        <v>403</v>
      </c>
      <c r="G254" s="48">
        <v>82705.83</v>
      </c>
      <c r="H254" s="48">
        <f t="shared" si="3"/>
        <v>87.45831482773936</v>
      </c>
    </row>
    <row r="255" spans="2:8" ht="12.75">
      <c r="B255" s="8"/>
      <c r="C255" s="8"/>
      <c r="D255" s="9" t="s">
        <v>227</v>
      </c>
      <c r="E255" s="10" t="s">
        <v>228</v>
      </c>
      <c r="F255" s="61" t="s">
        <v>404</v>
      </c>
      <c r="G255" s="48">
        <v>118160.34</v>
      </c>
      <c r="H255" s="48">
        <f t="shared" si="3"/>
        <v>49.2119447741613</v>
      </c>
    </row>
    <row r="256" spans="2:8" ht="18" customHeight="1">
      <c r="B256" s="8"/>
      <c r="C256" s="8"/>
      <c r="D256" s="9" t="s">
        <v>230</v>
      </c>
      <c r="E256" s="10" t="s">
        <v>231</v>
      </c>
      <c r="F256" s="61" t="s">
        <v>405</v>
      </c>
      <c r="G256" s="48">
        <v>18692.9</v>
      </c>
      <c r="H256" s="48">
        <f t="shared" si="3"/>
        <v>49.13624056988146</v>
      </c>
    </row>
    <row r="257" spans="2:8" ht="28.5" customHeight="1">
      <c r="B257" s="8"/>
      <c r="C257" s="8"/>
      <c r="D257" s="9" t="s">
        <v>406</v>
      </c>
      <c r="E257" s="10" t="s">
        <v>407</v>
      </c>
      <c r="F257" s="61" t="s">
        <v>408</v>
      </c>
      <c r="G257" s="48">
        <v>0</v>
      </c>
      <c r="H257" s="48">
        <f t="shared" si="3"/>
        <v>0</v>
      </c>
    </row>
    <row r="258" spans="2:8" ht="17.25" customHeight="1">
      <c r="B258" s="8"/>
      <c r="C258" s="8"/>
      <c r="D258" s="9" t="s">
        <v>317</v>
      </c>
      <c r="E258" s="10" t="s">
        <v>318</v>
      </c>
      <c r="F258" s="61" t="s">
        <v>409</v>
      </c>
      <c r="G258" s="48">
        <v>5182.5</v>
      </c>
      <c r="H258" s="48">
        <f t="shared" si="3"/>
        <v>49.127879419850224</v>
      </c>
    </row>
    <row r="259" spans="2:8" ht="15.75" customHeight="1">
      <c r="B259" s="8"/>
      <c r="C259" s="8"/>
      <c r="D259" s="9" t="s">
        <v>233</v>
      </c>
      <c r="E259" s="10" t="s">
        <v>234</v>
      </c>
      <c r="F259" s="61" t="s">
        <v>410</v>
      </c>
      <c r="G259" s="48">
        <v>18091.34</v>
      </c>
      <c r="H259" s="48">
        <f t="shared" si="3"/>
        <v>68.79621249572195</v>
      </c>
    </row>
    <row r="260" spans="2:8" ht="15.75" customHeight="1">
      <c r="B260" s="8"/>
      <c r="C260" s="8"/>
      <c r="D260" s="9" t="s">
        <v>411</v>
      </c>
      <c r="E260" s="10" t="s">
        <v>412</v>
      </c>
      <c r="F260" s="61" t="s">
        <v>413</v>
      </c>
      <c r="G260" s="48">
        <v>3214.7</v>
      </c>
      <c r="H260" s="48">
        <f t="shared" si="3"/>
        <v>34.35609703964946</v>
      </c>
    </row>
    <row r="261" spans="2:8" ht="17.25" customHeight="1">
      <c r="B261" s="8"/>
      <c r="C261" s="8"/>
      <c r="D261" s="9" t="s">
        <v>321</v>
      </c>
      <c r="E261" s="10" t="s">
        <v>322</v>
      </c>
      <c r="F261" s="61" t="s">
        <v>414</v>
      </c>
      <c r="G261" s="48">
        <v>41587.86</v>
      </c>
      <c r="H261" s="48">
        <f t="shared" si="3"/>
        <v>52.65285813762107</v>
      </c>
    </row>
    <row r="262" spans="2:8" ht="18" customHeight="1">
      <c r="B262" s="8"/>
      <c r="C262" s="8"/>
      <c r="D262" s="9" t="s">
        <v>259</v>
      </c>
      <c r="E262" s="10" t="s">
        <v>260</v>
      </c>
      <c r="F262" s="61" t="s">
        <v>415</v>
      </c>
      <c r="G262" s="48">
        <v>11767.78</v>
      </c>
      <c r="H262" s="48">
        <f aca="true" t="shared" si="4" ref="H262:H325">G262*100/F262</f>
        <v>65.50757069694946</v>
      </c>
    </row>
    <row r="263" spans="2:8" ht="15.75" customHeight="1">
      <c r="B263" s="8"/>
      <c r="C263" s="8"/>
      <c r="D263" s="9" t="s">
        <v>325</v>
      </c>
      <c r="E263" s="10" t="s">
        <v>326</v>
      </c>
      <c r="F263" s="61" t="s">
        <v>416</v>
      </c>
      <c r="G263" s="48">
        <v>1933.92</v>
      </c>
      <c r="H263" s="48">
        <f t="shared" si="4"/>
        <v>78.3280680437424</v>
      </c>
    </row>
    <row r="264" spans="2:8" ht="18.75" customHeight="1">
      <c r="B264" s="8"/>
      <c r="C264" s="8"/>
      <c r="D264" s="9" t="s">
        <v>236</v>
      </c>
      <c r="E264" s="10" t="s">
        <v>237</v>
      </c>
      <c r="F264" s="61" t="s">
        <v>417</v>
      </c>
      <c r="G264" s="48">
        <v>35690.15</v>
      </c>
      <c r="H264" s="48">
        <f t="shared" si="4"/>
        <v>74.81898033625424</v>
      </c>
    </row>
    <row r="265" spans="2:8" ht="19.5" customHeight="1">
      <c r="B265" s="8"/>
      <c r="C265" s="8"/>
      <c r="D265" s="9" t="s">
        <v>328</v>
      </c>
      <c r="E265" s="10" t="s">
        <v>329</v>
      </c>
      <c r="F265" s="61" t="s">
        <v>418</v>
      </c>
      <c r="G265" s="48">
        <v>1042.8</v>
      </c>
      <c r="H265" s="48">
        <f t="shared" si="4"/>
        <v>30.733863837312114</v>
      </c>
    </row>
    <row r="266" spans="2:8" ht="30" customHeight="1">
      <c r="B266" s="8"/>
      <c r="C266" s="8"/>
      <c r="D266" s="9" t="s">
        <v>330</v>
      </c>
      <c r="E266" s="10" t="s">
        <v>331</v>
      </c>
      <c r="F266" s="61" t="s">
        <v>419</v>
      </c>
      <c r="G266" s="48">
        <v>862.29</v>
      </c>
      <c r="H266" s="48">
        <f t="shared" si="4"/>
        <v>39.03531009506564</v>
      </c>
    </row>
    <row r="267" spans="2:8" ht="24.75" customHeight="1">
      <c r="B267" s="8"/>
      <c r="C267" s="8"/>
      <c r="D267" s="9" t="s">
        <v>332</v>
      </c>
      <c r="E267" s="10" t="s">
        <v>333</v>
      </c>
      <c r="F267" s="61" t="s">
        <v>420</v>
      </c>
      <c r="G267" s="48">
        <v>1197.53</v>
      </c>
      <c r="H267" s="48">
        <f t="shared" si="4"/>
        <v>41.653217391304345</v>
      </c>
    </row>
    <row r="268" spans="2:8" ht="15.75" customHeight="1">
      <c r="B268" s="8"/>
      <c r="C268" s="8"/>
      <c r="D268" s="9" t="s">
        <v>298</v>
      </c>
      <c r="E268" s="10" t="s">
        <v>299</v>
      </c>
      <c r="F268" s="61" t="s">
        <v>421</v>
      </c>
      <c r="G268" s="48">
        <v>1196.75</v>
      </c>
      <c r="H268" s="48">
        <f t="shared" si="4"/>
        <v>32.680229382850904</v>
      </c>
    </row>
    <row r="269" spans="2:8" ht="18.75" customHeight="1">
      <c r="B269" s="8"/>
      <c r="C269" s="8"/>
      <c r="D269" s="9" t="s">
        <v>239</v>
      </c>
      <c r="E269" s="10" t="s">
        <v>240</v>
      </c>
      <c r="F269" s="61" t="s">
        <v>422</v>
      </c>
      <c r="G269" s="48">
        <v>2373.14</v>
      </c>
      <c r="H269" s="48">
        <f t="shared" si="4"/>
        <v>74.76811594202898</v>
      </c>
    </row>
    <row r="270" spans="2:8" ht="17.25" customHeight="1">
      <c r="B270" s="8"/>
      <c r="C270" s="8"/>
      <c r="D270" s="9" t="s">
        <v>340</v>
      </c>
      <c r="E270" s="10" t="s">
        <v>341</v>
      </c>
      <c r="F270" s="61" t="s">
        <v>423</v>
      </c>
      <c r="G270" s="48">
        <v>65500</v>
      </c>
      <c r="H270" s="48">
        <f t="shared" si="4"/>
        <v>76.16456196655736</v>
      </c>
    </row>
    <row r="271" spans="2:8" ht="27" customHeight="1">
      <c r="B271" s="8"/>
      <c r="C271" s="8"/>
      <c r="D271" s="9" t="s">
        <v>343</v>
      </c>
      <c r="E271" s="10" t="s">
        <v>344</v>
      </c>
      <c r="F271" s="61" t="s">
        <v>424</v>
      </c>
      <c r="G271" s="48">
        <v>88.24</v>
      </c>
      <c r="H271" s="48">
        <f t="shared" si="4"/>
        <v>9.643715846994535</v>
      </c>
    </row>
    <row r="272" spans="2:8" ht="32.25" customHeight="1">
      <c r="B272" s="8"/>
      <c r="C272" s="8"/>
      <c r="D272" s="9" t="s">
        <v>242</v>
      </c>
      <c r="E272" s="10" t="s">
        <v>243</v>
      </c>
      <c r="F272" s="61" t="s">
        <v>425</v>
      </c>
      <c r="G272" s="48">
        <v>1216.9</v>
      </c>
      <c r="H272" s="48">
        <f t="shared" si="4"/>
        <v>31.138689866939615</v>
      </c>
    </row>
    <row r="273" spans="2:8" ht="19.5" customHeight="1">
      <c r="B273" s="8"/>
      <c r="C273" s="8"/>
      <c r="D273" s="9" t="s">
        <v>245</v>
      </c>
      <c r="E273" s="10" t="s">
        <v>246</v>
      </c>
      <c r="F273" s="61" t="s">
        <v>426</v>
      </c>
      <c r="G273" s="48">
        <v>4889.67</v>
      </c>
      <c r="H273" s="48">
        <f t="shared" si="4"/>
        <v>55.38192320761128</v>
      </c>
    </row>
    <row r="274" spans="2:8" ht="12.75">
      <c r="B274" s="67"/>
      <c r="C274" s="79"/>
      <c r="D274" s="75"/>
      <c r="E274" s="76"/>
      <c r="F274" s="77"/>
      <c r="G274" s="78"/>
      <c r="H274" s="78"/>
    </row>
    <row r="275" spans="2:8" ht="21" customHeight="1">
      <c r="B275" s="4"/>
      <c r="C275" s="80" t="s">
        <v>152</v>
      </c>
      <c r="D275" s="81"/>
      <c r="E275" s="82" t="s">
        <v>153</v>
      </c>
      <c r="F275" s="60" t="s">
        <v>427</v>
      </c>
      <c r="G275" s="63">
        <f>SUM(G276:G296)</f>
        <v>514436.04000000004</v>
      </c>
      <c r="H275" s="63">
        <f t="shared" si="4"/>
        <v>48.12090371909987</v>
      </c>
    </row>
    <row r="276" spans="2:8" ht="33.75">
      <c r="B276" s="8"/>
      <c r="C276" s="8"/>
      <c r="D276" s="9" t="s">
        <v>157</v>
      </c>
      <c r="E276" s="10" t="s">
        <v>428</v>
      </c>
      <c r="F276" s="61" t="s">
        <v>349</v>
      </c>
      <c r="G276" s="48">
        <v>13009.71</v>
      </c>
      <c r="H276" s="48">
        <f t="shared" si="4"/>
        <v>33.79145454545455</v>
      </c>
    </row>
    <row r="277" spans="2:8" ht="22.5">
      <c r="B277" s="8"/>
      <c r="C277" s="8"/>
      <c r="D277" s="9" t="s">
        <v>429</v>
      </c>
      <c r="E277" s="10" t="s">
        <v>430</v>
      </c>
      <c r="F277" s="61" t="s">
        <v>431</v>
      </c>
      <c r="G277" s="48">
        <v>82415.17</v>
      </c>
      <c r="H277" s="48">
        <f t="shared" si="4"/>
        <v>38.87508018867925</v>
      </c>
    </row>
    <row r="278" spans="2:8" ht="12.75">
      <c r="B278" s="8"/>
      <c r="C278" s="8"/>
      <c r="D278" s="9" t="s">
        <v>309</v>
      </c>
      <c r="E278" s="10" t="s">
        <v>310</v>
      </c>
      <c r="F278" s="61" t="s">
        <v>432</v>
      </c>
      <c r="G278" s="48">
        <v>20908.11</v>
      </c>
      <c r="H278" s="48">
        <f t="shared" si="4"/>
        <v>54.83806751121253</v>
      </c>
    </row>
    <row r="279" spans="2:8" ht="12.75">
      <c r="B279" s="8"/>
      <c r="C279" s="8"/>
      <c r="D279" s="9" t="s">
        <v>224</v>
      </c>
      <c r="E279" s="10" t="s">
        <v>225</v>
      </c>
      <c r="F279" s="61" t="s">
        <v>433</v>
      </c>
      <c r="G279" s="48">
        <v>222792.44</v>
      </c>
      <c r="H279" s="48">
        <f t="shared" si="4"/>
        <v>46.09797600672044</v>
      </c>
    </row>
    <row r="280" spans="2:8" ht="12.75">
      <c r="B280" s="8"/>
      <c r="C280" s="8"/>
      <c r="D280" s="9" t="s">
        <v>312</v>
      </c>
      <c r="E280" s="10" t="s">
        <v>313</v>
      </c>
      <c r="F280" s="61" t="s">
        <v>434</v>
      </c>
      <c r="G280" s="48">
        <v>28264.95</v>
      </c>
      <c r="H280" s="48">
        <f t="shared" si="4"/>
        <v>91.25379350422935</v>
      </c>
    </row>
    <row r="281" spans="2:8" ht="12.75">
      <c r="B281" s="8"/>
      <c r="C281" s="8"/>
      <c r="D281" s="9" t="s">
        <v>227</v>
      </c>
      <c r="E281" s="10" t="s">
        <v>228</v>
      </c>
      <c r="F281" s="61" t="s">
        <v>435</v>
      </c>
      <c r="G281" s="48">
        <v>41300.05</v>
      </c>
      <c r="H281" s="48">
        <f t="shared" si="4"/>
        <v>48.401521188824304</v>
      </c>
    </row>
    <row r="282" spans="2:8" ht="12.75">
      <c r="B282" s="8"/>
      <c r="C282" s="8"/>
      <c r="D282" s="9" t="s">
        <v>230</v>
      </c>
      <c r="E282" s="10" t="s">
        <v>231</v>
      </c>
      <c r="F282" s="61" t="s">
        <v>436</v>
      </c>
      <c r="G282" s="48">
        <v>6500.55</v>
      </c>
      <c r="H282" s="48">
        <f t="shared" si="4"/>
        <v>47.345593590677346</v>
      </c>
    </row>
    <row r="283" spans="2:8" ht="12.75">
      <c r="B283" s="8"/>
      <c r="C283" s="8"/>
      <c r="D283" s="9" t="s">
        <v>317</v>
      </c>
      <c r="E283" s="10" t="s">
        <v>318</v>
      </c>
      <c r="F283" s="61" t="s">
        <v>437</v>
      </c>
      <c r="G283" s="48">
        <v>5300.36</v>
      </c>
      <c r="H283" s="48">
        <f t="shared" si="4"/>
        <v>50.06006800151115</v>
      </c>
    </row>
    <row r="284" spans="2:8" ht="12.75">
      <c r="B284" s="8"/>
      <c r="C284" s="8"/>
      <c r="D284" s="9" t="s">
        <v>233</v>
      </c>
      <c r="E284" s="10" t="s">
        <v>234</v>
      </c>
      <c r="F284" s="61" t="s">
        <v>438</v>
      </c>
      <c r="G284" s="48">
        <v>6229.31</v>
      </c>
      <c r="H284" s="48">
        <f t="shared" si="4"/>
        <v>48.3266873545384</v>
      </c>
    </row>
    <row r="285" spans="2:8" ht="12.75">
      <c r="B285" s="8"/>
      <c r="C285" s="8"/>
      <c r="D285" s="9" t="s">
        <v>321</v>
      </c>
      <c r="E285" s="10" t="s">
        <v>322</v>
      </c>
      <c r="F285" s="61" t="s">
        <v>439</v>
      </c>
      <c r="G285" s="48">
        <v>16591.62</v>
      </c>
      <c r="H285" s="48">
        <f t="shared" si="4"/>
        <v>75.11939149726084</v>
      </c>
    </row>
    <row r="286" spans="2:8" ht="12.75">
      <c r="B286" s="8"/>
      <c r="C286" s="8"/>
      <c r="D286" s="9" t="s">
        <v>259</v>
      </c>
      <c r="E286" s="10" t="s">
        <v>260</v>
      </c>
      <c r="F286" s="61" t="s">
        <v>440</v>
      </c>
      <c r="G286" s="48">
        <v>13720.58</v>
      </c>
      <c r="H286" s="48">
        <f t="shared" si="4"/>
        <v>67.56576549958143</v>
      </c>
    </row>
    <row r="287" spans="2:8" ht="12.75">
      <c r="B287" s="8"/>
      <c r="C287" s="8"/>
      <c r="D287" s="9" t="s">
        <v>325</v>
      </c>
      <c r="E287" s="10" t="s">
        <v>326</v>
      </c>
      <c r="F287" s="61" t="s">
        <v>441</v>
      </c>
      <c r="G287" s="48">
        <v>702</v>
      </c>
      <c r="H287" s="48">
        <f t="shared" si="4"/>
        <v>89.08629441624366</v>
      </c>
    </row>
    <row r="288" spans="2:8" ht="12.75">
      <c r="B288" s="8"/>
      <c r="C288" s="8"/>
      <c r="D288" s="9" t="s">
        <v>236</v>
      </c>
      <c r="E288" s="10" t="s">
        <v>237</v>
      </c>
      <c r="F288" s="61" t="s">
        <v>442</v>
      </c>
      <c r="G288" s="48">
        <v>32038.71</v>
      </c>
      <c r="H288" s="48">
        <f t="shared" si="4"/>
        <v>50.07926409903714</v>
      </c>
    </row>
    <row r="289" spans="2:8" ht="12.75">
      <c r="B289" s="8"/>
      <c r="C289" s="8"/>
      <c r="D289" s="9" t="s">
        <v>328</v>
      </c>
      <c r="E289" s="10" t="s">
        <v>329</v>
      </c>
      <c r="F289" s="61" t="s">
        <v>443</v>
      </c>
      <c r="G289" s="48"/>
      <c r="H289" s="48">
        <f t="shared" si="4"/>
        <v>0</v>
      </c>
    </row>
    <row r="290" spans="2:8" ht="22.5">
      <c r="B290" s="8"/>
      <c r="C290" s="8"/>
      <c r="D290" s="9" t="s">
        <v>330</v>
      </c>
      <c r="E290" s="10" t="s">
        <v>331</v>
      </c>
      <c r="F290" s="61" t="s">
        <v>444</v>
      </c>
      <c r="G290" s="48">
        <v>803.37</v>
      </c>
      <c r="H290" s="48">
        <f t="shared" si="4"/>
        <v>42.9150641025641</v>
      </c>
    </row>
    <row r="291" spans="2:8" ht="22.5">
      <c r="B291" s="8"/>
      <c r="C291" s="8"/>
      <c r="D291" s="9" t="s">
        <v>332</v>
      </c>
      <c r="E291" s="10" t="s">
        <v>333</v>
      </c>
      <c r="F291" s="61" t="s">
        <v>445</v>
      </c>
      <c r="G291" s="48">
        <v>956.32</v>
      </c>
      <c r="H291" s="48">
        <f t="shared" si="4"/>
        <v>44.090364223144306</v>
      </c>
    </row>
    <row r="292" spans="2:8" ht="12.75">
      <c r="B292" s="8"/>
      <c r="C292" s="8"/>
      <c r="D292" s="9" t="s">
        <v>298</v>
      </c>
      <c r="E292" s="10" t="s">
        <v>299</v>
      </c>
      <c r="F292" s="61" t="s">
        <v>446</v>
      </c>
      <c r="G292" s="48">
        <v>33.44</v>
      </c>
      <c r="H292" s="48">
        <f t="shared" si="4"/>
        <v>4.033775633293124</v>
      </c>
    </row>
    <row r="293" spans="2:8" ht="12.75">
      <c r="B293" s="8"/>
      <c r="C293" s="8"/>
      <c r="D293" s="9" t="s">
        <v>239</v>
      </c>
      <c r="E293" s="10" t="s">
        <v>240</v>
      </c>
      <c r="F293" s="61" t="s">
        <v>447</v>
      </c>
      <c r="G293" s="48">
        <v>742.89</v>
      </c>
      <c r="H293" s="48">
        <f t="shared" si="4"/>
        <v>66.03466666666667</v>
      </c>
    </row>
    <row r="294" spans="2:8" ht="12.75">
      <c r="B294" s="8"/>
      <c r="C294" s="8"/>
      <c r="D294" s="9" t="s">
        <v>340</v>
      </c>
      <c r="E294" s="10" t="s">
        <v>341</v>
      </c>
      <c r="F294" s="61" t="s">
        <v>448</v>
      </c>
      <c r="G294" s="48">
        <v>21700</v>
      </c>
      <c r="H294" s="48">
        <f t="shared" si="4"/>
        <v>75.45464028651901</v>
      </c>
    </row>
    <row r="295" spans="2:8" ht="22.5">
      <c r="B295" s="8"/>
      <c r="C295" s="8"/>
      <c r="D295" s="9" t="s">
        <v>242</v>
      </c>
      <c r="E295" s="10" t="s">
        <v>243</v>
      </c>
      <c r="F295" s="61" t="s">
        <v>449</v>
      </c>
      <c r="G295" s="48">
        <v>0</v>
      </c>
      <c r="H295" s="48">
        <f t="shared" si="4"/>
        <v>0</v>
      </c>
    </row>
    <row r="296" spans="2:8" ht="12.75">
      <c r="B296" s="8"/>
      <c r="C296" s="8"/>
      <c r="D296" s="9" t="s">
        <v>245</v>
      </c>
      <c r="E296" s="10" t="s">
        <v>246</v>
      </c>
      <c r="F296" s="61" t="s">
        <v>450</v>
      </c>
      <c r="G296" s="48">
        <v>426.46</v>
      </c>
      <c r="H296" s="48">
        <f t="shared" si="4"/>
        <v>55.60104302477184</v>
      </c>
    </row>
    <row r="297" spans="2:8" ht="21" customHeight="1">
      <c r="B297" s="4"/>
      <c r="C297" s="5" t="s">
        <v>451</v>
      </c>
      <c r="D297" s="6"/>
      <c r="E297" s="7" t="s">
        <v>452</v>
      </c>
      <c r="F297" s="60" t="s">
        <v>453</v>
      </c>
      <c r="G297" s="63">
        <f>SUM(G298)</f>
        <v>0</v>
      </c>
      <c r="H297" s="63">
        <f t="shared" si="4"/>
        <v>0</v>
      </c>
    </row>
    <row r="298" spans="2:8" ht="33.75">
      <c r="B298" s="8"/>
      <c r="C298" s="8"/>
      <c r="D298" s="9" t="s">
        <v>157</v>
      </c>
      <c r="E298" s="10" t="s">
        <v>428</v>
      </c>
      <c r="F298" s="61" t="s">
        <v>453</v>
      </c>
      <c r="G298" s="48">
        <v>0</v>
      </c>
      <c r="H298" s="48">
        <f t="shared" si="4"/>
        <v>0</v>
      </c>
    </row>
    <row r="299" spans="2:8" ht="19.5" customHeight="1">
      <c r="B299" s="4"/>
      <c r="C299" s="5" t="s">
        <v>454</v>
      </c>
      <c r="D299" s="6"/>
      <c r="E299" s="7" t="s">
        <v>455</v>
      </c>
      <c r="F299" s="60" t="s">
        <v>456</v>
      </c>
      <c r="G299" s="63">
        <f>SUM(G300:G320)</f>
        <v>696147.74</v>
      </c>
      <c r="H299" s="63">
        <f t="shared" si="4"/>
        <v>52.35083104347054</v>
      </c>
    </row>
    <row r="300" spans="2:8" ht="12.75">
      <c r="B300" s="8"/>
      <c r="C300" s="8"/>
      <c r="D300" s="9" t="s">
        <v>309</v>
      </c>
      <c r="E300" s="10" t="s">
        <v>310</v>
      </c>
      <c r="F300" s="61" t="s">
        <v>457</v>
      </c>
      <c r="G300" s="48">
        <v>39550.83</v>
      </c>
      <c r="H300" s="48">
        <f t="shared" si="4"/>
        <v>47.01156543444669</v>
      </c>
    </row>
    <row r="301" spans="2:8" ht="12.75">
      <c r="B301" s="8"/>
      <c r="C301" s="8"/>
      <c r="D301" s="9" t="s">
        <v>224</v>
      </c>
      <c r="E301" s="10" t="s">
        <v>225</v>
      </c>
      <c r="F301" s="61" t="s">
        <v>458</v>
      </c>
      <c r="G301" s="48">
        <v>404481.43</v>
      </c>
      <c r="H301" s="48">
        <f t="shared" si="4"/>
        <v>48.22580849003963</v>
      </c>
    </row>
    <row r="302" spans="2:8" ht="12.75">
      <c r="B302" s="8"/>
      <c r="C302" s="8"/>
      <c r="D302" s="9" t="s">
        <v>312</v>
      </c>
      <c r="E302" s="10" t="s">
        <v>313</v>
      </c>
      <c r="F302" s="61" t="s">
        <v>459</v>
      </c>
      <c r="G302" s="48">
        <v>53020.54</v>
      </c>
      <c r="H302" s="48">
        <f t="shared" si="4"/>
        <v>85.49217968976748</v>
      </c>
    </row>
    <row r="303" spans="2:8" ht="12.75">
      <c r="B303" s="8"/>
      <c r="C303" s="8"/>
      <c r="D303" s="9" t="s">
        <v>227</v>
      </c>
      <c r="E303" s="10" t="s">
        <v>228</v>
      </c>
      <c r="F303" s="61" t="s">
        <v>460</v>
      </c>
      <c r="G303" s="48">
        <v>76407.6</v>
      </c>
      <c r="H303" s="48">
        <f t="shared" si="4"/>
        <v>50.62452792685352</v>
      </c>
    </row>
    <row r="304" spans="2:8" ht="12.75">
      <c r="B304" s="8"/>
      <c r="C304" s="8"/>
      <c r="D304" s="9" t="s">
        <v>230</v>
      </c>
      <c r="E304" s="10" t="s">
        <v>231</v>
      </c>
      <c r="F304" s="61" t="s">
        <v>461</v>
      </c>
      <c r="G304" s="48">
        <v>12114.95</v>
      </c>
      <c r="H304" s="48">
        <f t="shared" si="4"/>
        <v>50.60547201336675</v>
      </c>
    </row>
    <row r="305" spans="2:8" ht="22.5">
      <c r="B305" s="8"/>
      <c r="C305" s="8"/>
      <c r="D305" s="9" t="s">
        <v>406</v>
      </c>
      <c r="E305" s="10" t="s">
        <v>407</v>
      </c>
      <c r="F305" s="61" t="s">
        <v>462</v>
      </c>
      <c r="G305" s="48"/>
      <c r="H305" s="48">
        <f t="shared" si="4"/>
        <v>0</v>
      </c>
    </row>
    <row r="306" spans="2:8" ht="12.75">
      <c r="B306" s="8"/>
      <c r="C306" s="8"/>
      <c r="D306" s="9" t="s">
        <v>233</v>
      </c>
      <c r="E306" s="10" t="s">
        <v>234</v>
      </c>
      <c r="F306" s="61" t="s">
        <v>463</v>
      </c>
      <c r="G306" s="48">
        <v>9860.4</v>
      </c>
      <c r="H306" s="48">
        <f t="shared" si="4"/>
        <v>67.9886919947597</v>
      </c>
    </row>
    <row r="307" spans="2:8" ht="12.75">
      <c r="B307" s="8"/>
      <c r="C307" s="8"/>
      <c r="D307" s="9" t="s">
        <v>411</v>
      </c>
      <c r="E307" s="10" t="s">
        <v>412</v>
      </c>
      <c r="F307" s="61" t="s">
        <v>464</v>
      </c>
      <c r="G307" s="48">
        <v>1731.78</v>
      </c>
      <c r="H307" s="48">
        <f t="shared" si="4"/>
        <v>46.25480769230769</v>
      </c>
    </row>
    <row r="308" spans="2:8" ht="12.75">
      <c r="B308" s="8"/>
      <c r="C308" s="8"/>
      <c r="D308" s="9" t="s">
        <v>321</v>
      </c>
      <c r="E308" s="10" t="s">
        <v>322</v>
      </c>
      <c r="F308" s="61" t="s">
        <v>465</v>
      </c>
      <c r="G308" s="48">
        <v>25453.54</v>
      </c>
      <c r="H308" s="48">
        <f t="shared" si="4"/>
        <v>61.63233976609603</v>
      </c>
    </row>
    <row r="309" spans="2:8" ht="12.75">
      <c r="B309" s="8"/>
      <c r="C309" s="8"/>
      <c r="D309" s="9" t="s">
        <v>259</v>
      </c>
      <c r="E309" s="10" t="s">
        <v>260</v>
      </c>
      <c r="F309" s="61" t="s">
        <v>466</v>
      </c>
      <c r="G309" s="48">
        <v>5588.75</v>
      </c>
      <c r="H309" s="48">
        <f t="shared" si="4"/>
        <v>85.638216365308</v>
      </c>
    </row>
    <row r="310" spans="2:8" ht="12.75">
      <c r="B310" s="8"/>
      <c r="C310" s="8"/>
      <c r="D310" s="9" t="s">
        <v>325</v>
      </c>
      <c r="E310" s="10" t="s">
        <v>326</v>
      </c>
      <c r="F310" s="61" t="s">
        <v>467</v>
      </c>
      <c r="G310" s="48">
        <v>1149.08</v>
      </c>
      <c r="H310" s="48">
        <f t="shared" si="4"/>
        <v>80.41147655703288</v>
      </c>
    </row>
    <row r="311" spans="2:8" ht="12.75">
      <c r="B311" s="8"/>
      <c r="C311" s="8"/>
      <c r="D311" s="9" t="s">
        <v>236</v>
      </c>
      <c r="E311" s="10" t="s">
        <v>237</v>
      </c>
      <c r="F311" s="61" t="s">
        <v>468</v>
      </c>
      <c r="G311" s="48">
        <v>20136.3</v>
      </c>
      <c r="H311" s="48">
        <f t="shared" si="4"/>
        <v>63.31174343656658</v>
      </c>
    </row>
    <row r="312" spans="2:8" ht="12.75">
      <c r="B312" s="8"/>
      <c r="C312" s="8"/>
      <c r="D312" s="9" t="s">
        <v>328</v>
      </c>
      <c r="E312" s="10" t="s">
        <v>329</v>
      </c>
      <c r="F312" s="61" t="s">
        <v>469</v>
      </c>
      <c r="G312" s="48">
        <v>620.02</v>
      </c>
      <c r="H312" s="48">
        <f t="shared" si="4"/>
        <v>34.97010716300056</v>
      </c>
    </row>
    <row r="313" spans="2:8" ht="22.5">
      <c r="B313" s="8"/>
      <c r="C313" s="8"/>
      <c r="D313" s="9" t="s">
        <v>330</v>
      </c>
      <c r="E313" s="10" t="s">
        <v>331</v>
      </c>
      <c r="F313" s="61" t="s">
        <v>470</v>
      </c>
      <c r="G313" s="48">
        <v>475.15</v>
      </c>
      <c r="H313" s="48">
        <f t="shared" si="4"/>
        <v>31.487740225314777</v>
      </c>
    </row>
    <row r="314" spans="2:8" ht="22.5">
      <c r="B314" s="8"/>
      <c r="C314" s="8"/>
      <c r="D314" s="9" t="s">
        <v>332</v>
      </c>
      <c r="E314" s="10" t="s">
        <v>333</v>
      </c>
      <c r="F314" s="61" t="s">
        <v>471</v>
      </c>
      <c r="G314" s="48">
        <v>680.01</v>
      </c>
      <c r="H314" s="48">
        <f t="shared" si="4"/>
        <v>48.886412652767795</v>
      </c>
    </row>
    <row r="315" spans="2:8" ht="12.75">
      <c r="B315" s="8"/>
      <c r="C315" s="8"/>
      <c r="D315" s="9" t="s">
        <v>298</v>
      </c>
      <c r="E315" s="10" t="s">
        <v>299</v>
      </c>
      <c r="F315" s="61" t="s">
        <v>472</v>
      </c>
      <c r="G315" s="48">
        <v>1650.69</v>
      </c>
      <c r="H315" s="48">
        <f t="shared" si="4"/>
        <v>78.19469445760303</v>
      </c>
    </row>
    <row r="316" spans="2:8" ht="12.75">
      <c r="B316" s="8"/>
      <c r="C316" s="8"/>
      <c r="D316" s="9" t="s">
        <v>239</v>
      </c>
      <c r="E316" s="10" t="s">
        <v>240</v>
      </c>
      <c r="F316" s="61" t="s">
        <v>473</v>
      </c>
      <c r="G316" s="48">
        <v>1393.97</v>
      </c>
      <c r="H316" s="48">
        <f t="shared" si="4"/>
        <v>89.6443729903537</v>
      </c>
    </row>
    <row r="317" spans="2:8" ht="12.75">
      <c r="B317" s="8"/>
      <c r="C317" s="8"/>
      <c r="D317" s="9" t="s">
        <v>340</v>
      </c>
      <c r="E317" s="10" t="s">
        <v>341</v>
      </c>
      <c r="F317" s="61" t="s">
        <v>474</v>
      </c>
      <c r="G317" s="48">
        <v>38200</v>
      </c>
      <c r="H317" s="48">
        <f t="shared" si="4"/>
        <v>77.09228875300195</v>
      </c>
    </row>
    <row r="318" spans="2:8" ht="22.5">
      <c r="B318" s="8"/>
      <c r="C318" s="8"/>
      <c r="D318" s="9" t="s">
        <v>343</v>
      </c>
      <c r="E318" s="10" t="s">
        <v>344</v>
      </c>
      <c r="F318" s="61" t="s">
        <v>475</v>
      </c>
      <c r="G318" s="48">
        <v>61.76</v>
      </c>
      <c r="H318" s="48">
        <f t="shared" si="4"/>
        <v>11.18840579710145</v>
      </c>
    </row>
    <row r="319" spans="2:8" ht="22.5">
      <c r="B319" s="8"/>
      <c r="C319" s="8"/>
      <c r="D319" s="9" t="s">
        <v>242</v>
      </c>
      <c r="E319" s="10" t="s">
        <v>243</v>
      </c>
      <c r="F319" s="61" t="s">
        <v>476</v>
      </c>
      <c r="G319" s="48">
        <v>678.59</v>
      </c>
      <c r="H319" s="48">
        <f t="shared" si="4"/>
        <v>29.542446669569003</v>
      </c>
    </row>
    <row r="320" spans="2:8" ht="12.75">
      <c r="B320" s="8"/>
      <c r="C320" s="8"/>
      <c r="D320" s="9" t="s">
        <v>245</v>
      </c>
      <c r="E320" s="10" t="s">
        <v>246</v>
      </c>
      <c r="F320" s="61" t="s">
        <v>477</v>
      </c>
      <c r="G320" s="48">
        <v>2892.35</v>
      </c>
      <c r="H320" s="48">
        <f t="shared" si="4"/>
        <v>53.10962174072714</v>
      </c>
    </row>
    <row r="321" spans="2:8" ht="12.75">
      <c r="B321" s="67"/>
      <c r="C321" s="79"/>
      <c r="D321" s="75"/>
      <c r="E321" s="76"/>
      <c r="F321" s="77"/>
      <c r="G321" s="78"/>
      <c r="H321" s="78"/>
    </row>
    <row r="322" spans="2:8" ht="12.75">
      <c r="B322" s="67"/>
      <c r="C322" s="70"/>
      <c r="D322" s="70"/>
      <c r="E322" s="72"/>
      <c r="F322" s="73"/>
      <c r="G322" s="74"/>
      <c r="H322" s="74"/>
    </row>
    <row r="323" spans="2:8" ht="15">
      <c r="B323" s="4"/>
      <c r="C323" s="5" t="s">
        <v>478</v>
      </c>
      <c r="D323" s="6"/>
      <c r="E323" s="7" t="s">
        <v>479</v>
      </c>
      <c r="F323" s="60" t="s">
        <v>480</v>
      </c>
      <c r="G323" s="63">
        <f>SUM(G324:G325)</f>
        <v>191932.06</v>
      </c>
      <c r="H323" s="63">
        <f t="shared" si="4"/>
        <v>54.187481648786</v>
      </c>
    </row>
    <row r="324" spans="2:8" ht="12.75">
      <c r="B324" s="8"/>
      <c r="C324" s="8"/>
      <c r="D324" s="9" t="s">
        <v>233</v>
      </c>
      <c r="E324" s="10" t="s">
        <v>234</v>
      </c>
      <c r="F324" s="61" t="s">
        <v>481</v>
      </c>
      <c r="G324" s="48">
        <v>905.98</v>
      </c>
      <c r="H324" s="48">
        <f t="shared" si="4"/>
        <v>75.49833333333333</v>
      </c>
    </row>
    <row r="325" spans="2:8" ht="12.75">
      <c r="B325" s="8"/>
      <c r="C325" s="8"/>
      <c r="D325" s="9" t="s">
        <v>236</v>
      </c>
      <c r="E325" s="10" t="s">
        <v>237</v>
      </c>
      <c r="F325" s="61" t="s">
        <v>482</v>
      </c>
      <c r="G325" s="48">
        <v>191026.08</v>
      </c>
      <c r="H325" s="48">
        <f t="shared" si="4"/>
        <v>54.11503682719547</v>
      </c>
    </row>
    <row r="326" spans="2:8" ht="15">
      <c r="B326" s="4"/>
      <c r="C326" s="5" t="s">
        <v>483</v>
      </c>
      <c r="D326" s="6"/>
      <c r="E326" s="7" t="s">
        <v>484</v>
      </c>
      <c r="F326" s="60" t="s">
        <v>485</v>
      </c>
      <c r="G326" s="63">
        <f>SUM(G327:G330)</f>
        <v>10205.04</v>
      </c>
      <c r="H326" s="63">
        <f aca="true" t="shared" si="5" ref="H326:H389">G326*100/F326</f>
        <v>44.66491596638656</v>
      </c>
    </row>
    <row r="327" spans="2:8" ht="12.75">
      <c r="B327" s="8"/>
      <c r="C327" s="8"/>
      <c r="D327" s="9" t="s">
        <v>233</v>
      </c>
      <c r="E327" s="10" t="s">
        <v>234</v>
      </c>
      <c r="F327" s="61" t="s">
        <v>55</v>
      </c>
      <c r="G327" s="48">
        <v>62.04</v>
      </c>
      <c r="H327" s="48">
        <f t="shared" si="5"/>
        <v>6.204</v>
      </c>
    </row>
    <row r="328" spans="2:8" ht="12.75">
      <c r="B328" s="8"/>
      <c r="C328" s="8"/>
      <c r="D328" s="9" t="s">
        <v>236</v>
      </c>
      <c r="E328" s="10" t="s">
        <v>237</v>
      </c>
      <c r="F328" s="61" t="s">
        <v>486</v>
      </c>
      <c r="G328" s="48">
        <v>6056</v>
      </c>
      <c r="H328" s="48">
        <f t="shared" si="5"/>
        <v>43.90314629549079</v>
      </c>
    </row>
    <row r="329" spans="2:8" ht="12.75">
      <c r="B329" s="8"/>
      <c r="C329" s="8"/>
      <c r="D329" s="9" t="s">
        <v>298</v>
      </c>
      <c r="E329" s="10" t="s">
        <v>299</v>
      </c>
      <c r="F329" s="61" t="s">
        <v>487</v>
      </c>
      <c r="G329" s="48"/>
      <c r="H329" s="48">
        <f t="shared" si="5"/>
        <v>0</v>
      </c>
    </row>
    <row r="330" spans="2:8" ht="12.75">
      <c r="B330" s="8"/>
      <c r="C330" s="8"/>
      <c r="D330" s="9" t="s">
        <v>266</v>
      </c>
      <c r="E330" s="10" t="s">
        <v>267</v>
      </c>
      <c r="F330" s="61" t="s">
        <v>488</v>
      </c>
      <c r="G330" s="48">
        <v>4087</v>
      </c>
      <c r="H330" s="48">
        <f t="shared" si="5"/>
        <v>58.385714285714286</v>
      </c>
    </row>
    <row r="331" spans="2:8" ht="21" customHeight="1">
      <c r="B331" s="4"/>
      <c r="C331" s="5" t="s">
        <v>160</v>
      </c>
      <c r="D331" s="6"/>
      <c r="E331" s="7" t="s">
        <v>6</v>
      </c>
      <c r="F331" s="60" t="s">
        <v>489</v>
      </c>
      <c r="G331" s="63">
        <f>SUM(G332:G347)</f>
        <v>84946.93</v>
      </c>
      <c r="H331" s="63">
        <f t="shared" si="5"/>
        <v>43.877546487603304</v>
      </c>
    </row>
    <row r="332" spans="2:8" ht="33.75">
      <c r="B332" s="8"/>
      <c r="C332" s="8"/>
      <c r="D332" s="9" t="s">
        <v>490</v>
      </c>
      <c r="E332" s="10" t="s">
        <v>491</v>
      </c>
      <c r="F332" s="61" t="s">
        <v>134</v>
      </c>
      <c r="G332" s="48">
        <v>0</v>
      </c>
      <c r="H332" s="48">
        <f t="shared" si="5"/>
        <v>0</v>
      </c>
    </row>
    <row r="333" spans="2:8" ht="12.75">
      <c r="B333" s="8"/>
      <c r="C333" s="8"/>
      <c r="D333" s="9" t="s">
        <v>309</v>
      </c>
      <c r="E333" s="10" t="s">
        <v>310</v>
      </c>
      <c r="F333" s="61" t="s">
        <v>385</v>
      </c>
      <c r="G333" s="48">
        <v>10.1</v>
      </c>
      <c r="H333" s="48">
        <f t="shared" si="5"/>
        <v>1.7719298245614035</v>
      </c>
    </row>
    <row r="334" spans="2:8" ht="12.75">
      <c r="B334" s="8"/>
      <c r="C334" s="8"/>
      <c r="D334" s="9" t="s">
        <v>224</v>
      </c>
      <c r="E334" s="10" t="s">
        <v>225</v>
      </c>
      <c r="F334" s="61" t="s">
        <v>492</v>
      </c>
      <c r="G334" s="48">
        <v>34890.41</v>
      </c>
      <c r="H334" s="48">
        <f t="shared" si="5"/>
        <v>50.09391241923906</v>
      </c>
    </row>
    <row r="335" spans="2:8" ht="12.75">
      <c r="B335" s="8"/>
      <c r="C335" s="8"/>
      <c r="D335" s="9" t="s">
        <v>312</v>
      </c>
      <c r="E335" s="10" t="s">
        <v>313</v>
      </c>
      <c r="F335" s="61" t="s">
        <v>493</v>
      </c>
      <c r="G335" s="48">
        <v>5488.38</v>
      </c>
      <c r="H335" s="48">
        <f t="shared" si="5"/>
        <v>95.45008695652174</v>
      </c>
    </row>
    <row r="336" spans="2:8" ht="12.75">
      <c r="B336" s="8"/>
      <c r="C336" s="8"/>
      <c r="D336" s="9" t="s">
        <v>227</v>
      </c>
      <c r="E336" s="10" t="s">
        <v>228</v>
      </c>
      <c r="F336" s="61" t="s">
        <v>494</v>
      </c>
      <c r="G336" s="48">
        <v>6052.97</v>
      </c>
      <c r="H336" s="48">
        <f t="shared" si="5"/>
        <v>49.331458842705786</v>
      </c>
    </row>
    <row r="337" spans="2:8" ht="12.75">
      <c r="B337" s="8"/>
      <c r="C337" s="8"/>
      <c r="D337" s="9" t="s">
        <v>230</v>
      </c>
      <c r="E337" s="10" t="s">
        <v>231</v>
      </c>
      <c r="F337" s="61" t="s">
        <v>95</v>
      </c>
      <c r="G337" s="48">
        <v>961.55</v>
      </c>
      <c r="H337" s="48">
        <f t="shared" si="5"/>
        <v>48.0775</v>
      </c>
    </row>
    <row r="338" spans="2:8" ht="12.75">
      <c r="B338" s="8"/>
      <c r="C338" s="8"/>
      <c r="D338" s="9" t="s">
        <v>317</v>
      </c>
      <c r="E338" s="10" t="s">
        <v>318</v>
      </c>
      <c r="F338" s="61" t="s">
        <v>495</v>
      </c>
      <c r="G338" s="48">
        <v>2352</v>
      </c>
      <c r="H338" s="48">
        <f t="shared" si="5"/>
        <v>41.48148148148148</v>
      </c>
    </row>
    <row r="339" spans="2:8" ht="12.75">
      <c r="B339" s="8"/>
      <c r="C339" s="8"/>
      <c r="D339" s="9" t="s">
        <v>233</v>
      </c>
      <c r="E339" s="10" t="s">
        <v>234</v>
      </c>
      <c r="F339" s="61" t="s">
        <v>496</v>
      </c>
      <c r="G339" s="48">
        <v>6361.69</v>
      </c>
      <c r="H339" s="48">
        <f t="shared" si="5"/>
        <v>62.676748768472905</v>
      </c>
    </row>
    <row r="340" spans="2:8" ht="12.75">
      <c r="B340" s="8"/>
      <c r="C340" s="8"/>
      <c r="D340" s="9" t="s">
        <v>236</v>
      </c>
      <c r="E340" s="10" t="s">
        <v>237</v>
      </c>
      <c r="F340" s="61" t="s">
        <v>497</v>
      </c>
      <c r="G340" s="48">
        <v>1034.28</v>
      </c>
      <c r="H340" s="48">
        <f t="shared" si="5"/>
        <v>3.222558030845926</v>
      </c>
    </row>
    <row r="341" spans="2:8" ht="12.75">
      <c r="B341" s="8"/>
      <c r="C341" s="8"/>
      <c r="D341" s="9" t="s">
        <v>298</v>
      </c>
      <c r="E341" s="10" t="s">
        <v>299</v>
      </c>
      <c r="F341" s="61" t="s">
        <v>498</v>
      </c>
      <c r="G341" s="48">
        <v>81.7</v>
      </c>
      <c r="H341" s="48">
        <f t="shared" si="5"/>
        <v>11.347222222222221</v>
      </c>
    </row>
    <row r="342" spans="2:8" ht="12.75">
      <c r="B342" s="8"/>
      <c r="C342" s="8"/>
      <c r="D342" s="9" t="s">
        <v>340</v>
      </c>
      <c r="E342" s="10" t="s">
        <v>341</v>
      </c>
      <c r="F342" s="61" t="s">
        <v>499</v>
      </c>
      <c r="G342" s="48">
        <v>22410.85</v>
      </c>
      <c r="H342" s="48">
        <f t="shared" si="5"/>
        <v>78.95592587373169</v>
      </c>
    </row>
    <row r="343" spans="2:8" ht="22.5">
      <c r="B343" s="8"/>
      <c r="C343" s="8"/>
      <c r="D343" s="9" t="s">
        <v>343</v>
      </c>
      <c r="E343" s="10" t="s">
        <v>344</v>
      </c>
      <c r="F343" s="61" t="s">
        <v>481</v>
      </c>
      <c r="G343" s="48">
        <v>0</v>
      </c>
      <c r="H343" s="48">
        <f t="shared" si="5"/>
        <v>0</v>
      </c>
    </row>
    <row r="344" spans="2:8" ht="22.5">
      <c r="B344" s="8"/>
      <c r="C344" s="8"/>
      <c r="D344" s="9" t="s">
        <v>242</v>
      </c>
      <c r="E344" s="10" t="s">
        <v>243</v>
      </c>
      <c r="F344" s="61" t="s">
        <v>276</v>
      </c>
      <c r="G344" s="48">
        <v>0</v>
      </c>
      <c r="H344" s="48">
        <f t="shared" si="5"/>
        <v>0</v>
      </c>
    </row>
    <row r="345" spans="2:8" ht="12.75">
      <c r="B345" s="8"/>
      <c r="C345" s="8"/>
      <c r="D345" s="9" t="s">
        <v>245</v>
      </c>
      <c r="E345" s="10" t="s">
        <v>246</v>
      </c>
      <c r="F345" s="61" t="s">
        <v>78</v>
      </c>
      <c r="G345" s="48">
        <v>309</v>
      </c>
      <c r="H345" s="48">
        <f t="shared" si="5"/>
        <v>20.6</v>
      </c>
    </row>
    <row r="346" spans="2:8" ht="12.75">
      <c r="B346" s="8"/>
      <c r="C346" s="8"/>
      <c r="D346" s="9" t="s">
        <v>375</v>
      </c>
      <c r="E346" s="10" t="s">
        <v>376</v>
      </c>
      <c r="F346" s="61" t="s">
        <v>500</v>
      </c>
      <c r="G346" s="48">
        <v>0</v>
      </c>
      <c r="H346" s="48">
        <f t="shared" si="5"/>
        <v>0</v>
      </c>
    </row>
    <row r="347" spans="2:8" ht="12.75">
      <c r="B347" s="8"/>
      <c r="C347" s="8"/>
      <c r="D347" s="9" t="s">
        <v>266</v>
      </c>
      <c r="E347" s="10" t="s">
        <v>267</v>
      </c>
      <c r="F347" s="61" t="s">
        <v>501</v>
      </c>
      <c r="G347" s="48">
        <v>4994</v>
      </c>
      <c r="H347" s="48">
        <f t="shared" si="5"/>
        <v>99.88</v>
      </c>
    </row>
    <row r="348" spans="2:8" ht="17.25" customHeight="1">
      <c r="B348" s="2" t="s">
        <v>502</v>
      </c>
      <c r="C348" s="2"/>
      <c r="D348" s="2"/>
      <c r="E348" s="3" t="s">
        <v>503</v>
      </c>
      <c r="F348" s="59" t="s">
        <v>504</v>
      </c>
      <c r="G348" s="64">
        <f>G349+G352+G365</f>
        <v>30816.66</v>
      </c>
      <c r="H348" s="64">
        <f t="shared" si="5"/>
        <v>33.0736026444578</v>
      </c>
    </row>
    <row r="349" spans="2:8" ht="21" customHeight="1">
      <c r="B349" s="4"/>
      <c r="C349" s="5" t="s">
        <v>505</v>
      </c>
      <c r="D349" s="6"/>
      <c r="E349" s="7" t="s">
        <v>506</v>
      </c>
      <c r="F349" s="60" t="s">
        <v>134</v>
      </c>
      <c r="G349" s="63">
        <f>SUM(G350:G351)</f>
        <v>1623.75</v>
      </c>
      <c r="H349" s="63">
        <f t="shared" si="5"/>
        <v>16.2375</v>
      </c>
    </row>
    <row r="350" spans="2:8" ht="12.75">
      <c r="B350" s="8"/>
      <c r="C350" s="8"/>
      <c r="D350" s="9" t="s">
        <v>233</v>
      </c>
      <c r="E350" s="10" t="s">
        <v>234</v>
      </c>
      <c r="F350" s="61" t="s">
        <v>95</v>
      </c>
      <c r="G350" s="48">
        <v>0</v>
      </c>
      <c r="H350" s="48">
        <f t="shared" si="5"/>
        <v>0</v>
      </c>
    </row>
    <row r="351" spans="2:8" ht="12.75">
      <c r="B351" s="8"/>
      <c r="C351" s="8"/>
      <c r="D351" s="9" t="s">
        <v>236</v>
      </c>
      <c r="E351" s="10" t="s">
        <v>237</v>
      </c>
      <c r="F351" s="61" t="s">
        <v>507</v>
      </c>
      <c r="G351" s="48">
        <v>1623.75</v>
      </c>
      <c r="H351" s="48">
        <f t="shared" si="5"/>
        <v>20.296875</v>
      </c>
    </row>
    <row r="352" spans="2:8" ht="21.75" customHeight="1">
      <c r="B352" s="4"/>
      <c r="C352" s="5" t="s">
        <v>508</v>
      </c>
      <c r="D352" s="6"/>
      <c r="E352" s="7" t="s">
        <v>509</v>
      </c>
      <c r="F352" s="60" t="s">
        <v>510</v>
      </c>
      <c r="G352" s="63">
        <f>SUM(G353:G364)</f>
        <v>29192.91</v>
      </c>
      <c r="H352" s="63">
        <f t="shared" si="5"/>
        <v>36.8709078508639</v>
      </c>
    </row>
    <row r="353" spans="2:8" ht="12.75">
      <c r="B353" s="8"/>
      <c r="C353" s="8"/>
      <c r="D353" s="9" t="s">
        <v>224</v>
      </c>
      <c r="E353" s="10" t="s">
        <v>225</v>
      </c>
      <c r="F353" s="61" t="s">
        <v>511</v>
      </c>
      <c r="G353" s="48">
        <v>7570.06</v>
      </c>
      <c r="H353" s="48">
        <f t="shared" si="5"/>
        <v>42.102669632925476</v>
      </c>
    </row>
    <row r="354" spans="2:8" ht="12.75">
      <c r="B354" s="8"/>
      <c r="C354" s="8"/>
      <c r="D354" s="9" t="s">
        <v>312</v>
      </c>
      <c r="E354" s="10" t="s">
        <v>313</v>
      </c>
      <c r="F354" s="61" t="s">
        <v>512</v>
      </c>
      <c r="G354" s="48">
        <v>1479.48</v>
      </c>
      <c r="H354" s="48">
        <f t="shared" si="5"/>
        <v>98.961872909699</v>
      </c>
    </row>
    <row r="355" spans="2:8" ht="17.25" customHeight="1">
      <c r="B355" s="8"/>
      <c r="C355" s="8"/>
      <c r="D355" s="9" t="s">
        <v>227</v>
      </c>
      <c r="E355" s="10" t="s">
        <v>228</v>
      </c>
      <c r="F355" s="61" t="s">
        <v>513</v>
      </c>
      <c r="G355" s="48">
        <v>1739.75</v>
      </c>
      <c r="H355" s="48">
        <f t="shared" si="5"/>
        <v>47.95341786108049</v>
      </c>
    </row>
    <row r="356" spans="2:8" ht="16.5" customHeight="1">
      <c r="B356" s="8"/>
      <c r="C356" s="8"/>
      <c r="D356" s="9" t="s">
        <v>230</v>
      </c>
      <c r="E356" s="10" t="s">
        <v>231</v>
      </c>
      <c r="F356" s="61" t="s">
        <v>514</v>
      </c>
      <c r="G356" s="48">
        <v>237.51</v>
      </c>
      <c r="H356" s="48">
        <f t="shared" si="5"/>
        <v>41.1629116117851</v>
      </c>
    </row>
    <row r="357" spans="2:8" ht="16.5" customHeight="1">
      <c r="B357" s="8"/>
      <c r="C357" s="8"/>
      <c r="D357" s="9" t="s">
        <v>317</v>
      </c>
      <c r="E357" s="10" t="s">
        <v>318</v>
      </c>
      <c r="F357" s="61" t="s">
        <v>515</v>
      </c>
      <c r="G357" s="48">
        <v>4120</v>
      </c>
      <c r="H357" s="48">
        <f t="shared" si="5"/>
        <v>21.237113402061855</v>
      </c>
    </row>
    <row r="358" spans="2:8" ht="18" customHeight="1">
      <c r="B358" s="8"/>
      <c r="C358" s="8"/>
      <c r="D358" s="9" t="s">
        <v>233</v>
      </c>
      <c r="E358" s="10" t="s">
        <v>234</v>
      </c>
      <c r="F358" s="61" t="s">
        <v>516</v>
      </c>
      <c r="G358" s="48">
        <v>5268.74</v>
      </c>
      <c r="H358" s="48">
        <f t="shared" si="5"/>
        <v>33.04528349222278</v>
      </c>
    </row>
    <row r="359" spans="2:8" ht="17.25" customHeight="1">
      <c r="B359" s="8"/>
      <c r="C359" s="8"/>
      <c r="D359" s="9" t="s">
        <v>236</v>
      </c>
      <c r="E359" s="10" t="s">
        <v>237</v>
      </c>
      <c r="F359" s="61" t="s">
        <v>517</v>
      </c>
      <c r="G359" s="48">
        <v>7284</v>
      </c>
      <c r="H359" s="48">
        <f t="shared" si="5"/>
        <v>42.1625376244501</v>
      </c>
    </row>
    <row r="360" spans="2:8" ht="15.75" customHeight="1">
      <c r="B360" s="8"/>
      <c r="C360" s="8"/>
      <c r="D360" s="9" t="s">
        <v>298</v>
      </c>
      <c r="E360" s="10" t="s">
        <v>299</v>
      </c>
      <c r="F360" s="61" t="s">
        <v>518</v>
      </c>
      <c r="G360" s="48">
        <v>129</v>
      </c>
      <c r="H360" s="48">
        <f t="shared" si="5"/>
        <v>28.98876404494382</v>
      </c>
    </row>
    <row r="361" spans="2:8" ht="15.75" customHeight="1">
      <c r="B361" s="8"/>
      <c r="C361" s="8"/>
      <c r="D361" s="9" t="s">
        <v>340</v>
      </c>
      <c r="E361" s="10" t="s">
        <v>341</v>
      </c>
      <c r="F361" s="61" t="s">
        <v>519</v>
      </c>
      <c r="G361" s="48">
        <v>394.37</v>
      </c>
      <c r="H361" s="48">
        <f t="shared" si="5"/>
        <v>74.97528517110266</v>
      </c>
    </row>
    <row r="362" spans="2:8" ht="15.75" customHeight="1">
      <c r="B362" s="8"/>
      <c r="C362" s="8"/>
      <c r="D362" s="9" t="s">
        <v>290</v>
      </c>
      <c r="E362" s="10" t="s">
        <v>291</v>
      </c>
      <c r="F362" s="61" t="s">
        <v>78</v>
      </c>
      <c r="G362" s="48">
        <v>720</v>
      </c>
      <c r="H362" s="48">
        <f t="shared" si="5"/>
        <v>48</v>
      </c>
    </row>
    <row r="363" spans="2:8" ht="22.5">
      <c r="B363" s="8"/>
      <c r="C363" s="8"/>
      <c r="D363" s="9" t="s">
        <v>343</v>
      </c>
      <c r="E363" s="10" t="s">
        <v>344</v>
      </c>
      <c r="F363" s="61" t="s">
        <v>520</v>
      </c>
      <c r="G363" s="48">
        <v>250</v>
      </c>
      <c r="H363" s="48">
        <f t="shared" si="5"/>
        <v>98.03921568627452</v>
      </c>
    </row>
    <row r="364" spans="2:8" ht="22.5">
      <c r="B364" s="8"/>
      <c r="C364" s="8"/>
      <c r="D364" s="9" t="s">
        <v>242</v>
      </c>
      <c r="E364" s="10" t="s">
        <v>243</v>
      </c>
      <c r="F364" s="61" t="s">
        <v>210</v>
      </c>
      <c r="G364" s="48">
        <v>0</v>
      </c>
      <c r="H364" s="48">
        <f t="shared" si="5"/>
        <v>0</v>
      </c>
    </row>
    <row r="365" spans="2:8" ht="20.25" customHeight="1">
      <c r="B365" s="4"/>
      <c r="C365" s="5" t="s">
        <v>521</v>
      </c>
      <c r="D365" s="6"/>
      <c r="E365" s="7" t="s">
        <v>6</v>
      </c>
      <c r="F365" s="60" t="s">
        <v>522</v>
      </c>
      <c r="G365" s="63">
        <f>G366</f>
        <v>0</v>
      </c>
      <c r="H365" s="63">
        <f t="shared" si="5"/>
        <v>0</v>
      </c>
    </row>
    <row r="366" spans="2:8" ht="12.75">
      <c r="B366" s="8"/>
      <c r="C366" s="8"/>
      <c r="D366" s="9" t="s">
        <v>233</v>
      </c>
      <c r="E366" s="10" t="s">
        <v>234</v>
      </c>
      <c r="F366" s="61" t="s">
        <v>522</v>
      </c>
      <c r="G366" s="48"/>
      <c r="H366" s="48">
        <f t="shared" si="5"/>
        <v>0</v>
      </c>
    </row>
    <row r="367" spans="2:8" ht="18.75" customHeight="1">
      <c r="B367" s="2" t="s">
        <v>162</v>
      </c>
      <c r="C367" s="2"/>
      <c r="D367" s="2"/>
      <c r="E367" s="3" t="s">
        <v>163</v>
      </c>
      <c r="F367" s="59" t="s">
        <v>523</v>
      </c>
      <c r="G367" s="64">
        <f>G368+G370+G384+G386+G388+G392+G414+G418</f>
        <v>912267.97</v>
      </c>
      <c r="H367" s="64">
        <f t="shared" si="5"/>
        <v>45.873247510523356</v>
      </c>
    </row>
    <row r="368" spans="2:8" ht="20.25" customHeight="1">
      <c r="B368" s="4"/>
      <c r="C368" s="5" t="s">
        <v>524</v>
      </c>
      <c r="D368" s="6"/>
      <c r="E368" s="7" t="s">
        <v>525</v>
      </c>
      <c r="F368" s="60" t="s">
        <v>526</v>
      </c>
      <c r="G368" s="63">
        <f>G369</f>
        <v>20954.61</v>
      </c>
      <c r="H368" s="63">
        <f t="shared" si="5"/>
        <v>54.91681735985534</v>
      </c>
    </row>
    <row r="369" spans="2:8" ht="22.5">
      <c r="B369" s="8"/>
      <c r="C369" s="8"/>
      <c r="D369" s="9" t="s">
        <v>527</v>
      </c>
      <c r="E369" s="10" t="s">
        <v>528</v>
      </c>
      <c r="F369" s="61" t="s">
        <v>526</v>
      </c>
      <c r="G369" s="48">
        <v>20954.61</v>
      </c>
      <c r="H369" s="48">
        <f t="shared" si="5"/>
        <v>54.91681735985534</v>
      </c>
    </row>
    <row r="370" spans="2:8" ht="22.5">
      <c r="B370" s="4"/>
      <c r="C370" s="5" t="s">
        <v>165</v>
      </c>
      <c r="D370" s="6"/>
      <c r="E370" s="7" t="s">
        <v>166</v>
      </c>
      <c r="F370" s="60" t="s">
        <v>167</v>
      </c>
      <c r="G370" s="63">
        <f>SUM(G371:G383)</f>
        <v>591259.18</v>
      </c>
      <c r="H370" s="63">
        <f t="shared" si="5"/>
        <v>45.269059030702095</v>
      </c>
    </row>
    <row r="371" spans="2:8" ht="12.75">
      <c r="B371" s="8"/>
      <c r="C371" s="8"/>
      <c r="D371" s="9" t="s">
        <v>529</v>
      </c>
      <c r="E371" s="10" t="s">
        <v>530</v>
      </c>
      <c r="F371" s="61" t="s">
        <v>531</v>
      </c>
      <c r="G371" s="48">
        <v>571466.1</v>
      </c>
      <c r="H371" s="48">
        <f t="shared" si="5"/>
        <v>45.8484512493341</v>
      </c>
    </row>
    <row r="372" spans="2:8" ht="12.75">
      <c r="B372" s="8"/>
      <c r="C372" s="8"/>
      <c r="D372" s="9" t="s">
        <v>224</v>
      </c>
      <c r="E372" s="10" t="s">
        <v>225</v>
      </c>
      <c r="F372" s="61" t="s">
        <v>532</v>
      </c>
      <c r="G372" s="48">
        <v>6901.69</v>
      </c>
      <c r="H372" s="48">
        <f t="shared" si="5"/>
        <v>30.007347826086956</v>
      </c>
    </row>
    <row r="373" spans="2:8" ht="12.75">
      <c r="B373" s="8"/>
      <c r="C373" s="8"/>
      <c r="D373" s="9" t="s">
        <v>227</v>
      </c>
      <c r="E373" s="10" t="s">
        <v>228</v>
      </c>
      <c r="F373" s="61" t="s">
        <v>533</v>
      </c>
      <c r="G373" s="48">
        <v>8176.05</v>
      </c>
      <c r="H373" s="48">
        <f t="shared" si="5"/>
        <v>34.09528773978315</v>
      </c>
    </row>
    <row r="374" spans="2:8" ht="12.75">
      <c r="B374" s="8"/>
      <c r="C374" s="8"/>
      <c r="D374" s="9" t="s">
        <v>230</v>
      </c>
      <c r="E374" s="10" t="s">
        <v>231</v>
      </c>
      <c r="F374" s="61" t="s">
        <v>534</v>
      </c>
      <c r="G374" s="48">
        <v>182.31</v>
      </c>
      <c r="H374" s="48">
        <f t="shared" si="5"/>
        <v>32.32446808510638</v>
      </c>
    </row>
    <row r="375" spans="2:8" ht="12.75">
      <c r="B375" s="8"/>
      <c r="C375" s="8"/>
      <c r="D375" s="9" t="s">
        <v>233</v>
      </c>
      <c r="E375" s="10" t="s">
        <v>234</v>
      </c>
      <c r="F375" s="61" t="s">
        <v>535</v>
      </c>
      <c r="G375" s="48">
        <v>692.25</v>
      </c>
      <c r="H375" s="48">
        <f t="shared" si="5"/>
        <v>35.0328947368421</v>
      </c>
    </row>
    <row r="376" spans="2:8" ht="12.75">
      <c r="B376" s="8"/>
      <c r="C376" s="8"/>
      <c r="D376" s="9" t="s">
        <v>321</v>
      </c>
      <c r="E376" s="10" t="s">
        <v>322</v>
      </c>
      <c r="F376" s="61" t="s">
        <v>55</v>
      </c>
      <c r="G376" s="48">
        <v>428.51</v>
      </c>
      <c r="H376" s="48">
        <f t="shared" si="5"/>
        <v>42.851</v>
      </c>
    </row>
    <row r="377" spans="2:8" ht="12.75">
      <c r="B377" s="8"/>
      <c r="C377" s="8"/>
      <c r="D377" s="9" t="s">
        <v>236</v>
      </c>
      <c r="E377" s="10" t="s">
        <v>237</v>
      </c>
      <c r="F377" s="61" t="s">
        <v>536</v>
      </c>
      <c r="G377" s="48">
        <v>1312.06</v>
      </c>
      <c r="H377" s="48">
        <f t="shared" si="5"/>
        <v>46.05335205335205</v>
      </c>
    </row>
    <row r="378" spans="2:8" ht="22.5">
      <c r="B378" s="8"/>
      <c r="C378" s="8"/>
      <c r="D378" s="9" t="s">
        <v>332</v>
      </c>
      <c r="E378" s="10" t="s">
        <v>333</v>
      </c>
      <c r="F378" s="61" t="s">
        <v>537</v>
      </c>
      <c r="G378" s="48">
        <v>1033.43</v>
      </c>
      <c r="H378" s="48">
        <f t="shared" si="5"/>
        <v>41.3372</v>
      </c>
    </row>
    <row r="379" spans="2:8" ht="12.75">
      <c r="B379" s="8"/>
      <c r="C379" s="8"/>
      <c r="D379" s="9" t="s">
        <v>298</v>
      </c>
      <c r="E379" s="10" t="s">
        <v>299</v>
      </c>
      <c r="F379" s="61" t="s">
        <v>538</v>
      </c>
      <c r="G379" s="48">
        <v>0</v>
      </c>
      <c r="H379" s="48">
        <f t="shared" si="5"/>
        <v>0</v>
      </c>
    </row>
    <row r="380" spans="2:8" ht="12.75">
      <c r="B380" s="8"/>
      <c r="C380" s="8"/>
      <c r="D380" s="9" t="s">
        <v>340</v>
      </c>
      <c r="E380" s="10" t="s">
        <v>341</v>
      </c>
      <c r="F380" s="61" t="s">
        <v>539</v>
      </c>
      <c r="G380" s="48">
        <v>679.96</v>
      </c>
      <c r="H380" s="48">
        <f t="shared" si="5"/>
        <v>74.96802646085997</v>
      </c>
    </row>
    <row r="381" spans="2:8" ht="22.5">
      <c r="B381" s="8"/>
      <c r="C381" s="8"/>
      <c r="D381" s="9" t="s">
        <v>343</v>
      </c>
      <c r="E381" s="10" t="s">
        <v>344</v>
      </c>
      <c r="F381" s="61" t="s">
        <v>91</v>
      </c>
      <c r="G381" s="48">
        <v>0</v>
      </c>
      <c r="H381" s="48">
        <f t="shared" si="5"/>
        <v>0</v>
      </c>
    </row>
    <row r="382" spans="2:8" ht="22.5">
      <c r="B382" s="8"/>
      <c r="C382" s="8"/>
      <c r="D382" s="9" t="s">
        <v>242</v>
      </c>
      <c r="E382" s="10" t="s">
        <v>243</v>
      </c>
      <c r="F382" s="61" t="s">
        <v>307</v>
      </c>
      <c r="G382" s="48">
        <v>81.25</v>
      </c>
      <c r="H382" s="48">
        <f t="shared" si="5"/>
        <v>16.25</v>
      </c>
    </row>
    <row r="383" spans="2:8" ht="12.75">
      <c r="B383" s="8"/>
      <c r="C383" s="8"/>
      <c r="D383" s="9" t="s">
        <v>245</v>
      </c>
      <c r="E383" s="10" t="s">
        <v>246</v>
      </c>
      <c r="F383" s="61" t="s">
        <v>78</v>
      </c>
      <c r="G383" s="48">
        <v>305.57</v>
      </c>
      <c r="H383" s="48">
        <f t="shared" si="5"/>
        <v>20.371333333333332</v>
      </c>
    </row>
    <row r="384" spans="2:8" ht="48" customHeight="1">
      <c r="B384" s="4"/>
      <c r="C384" s="5" t="s">
        <v>168</v>
      </c>
      <c r="D384" s="6"/>
      <c r="E384" s="7" t="s">
        <v>169</v>
      </c>
      <c r="F384" s="60" t="s">
        <v>170</v>
      </c>
      <c r="G384" s="63">
        <f>G385</f>
        <v>1091.34</v>
      </c>
      <c r="H384" s="63">
        <f t="shared" si="5"/>
        <v>29.49567567567567</v>
      </c>
    </row>
    <row r="385" spans="2:8" ht="17.25" customHeight="1">
      <c r="B385" s="8"/>
      <c r="C385" s="8"/>
      <c r="D385" s="9" t="s">
        <v>540</v>
      </c>
      <c r="E385" s="10" t="s">
        <v>541</v>
      </c>
      <c r="F385" s="61" t="s">
        <v>170</v>
      </c>
      <c r="G385" s="48">
        <v>1091.34</v>
      </c>
      <c r="H385" s="48">
        <f t="shared" si="5"/>
        <v>29.49567567567567</v>
      </c>
    </row>
    <row r="386" spans="2:8" ht="26.25" customHeight="1">
      <c r="B386" s="4"/>
      <c r="C386" s="5" t="s">
        <v>171</v>
      </c>
      <c r="D386" s="6"/>
      <c r="E386" s="7" t="s">
        <v>172</v>
      </c>
      <c r="F386" s="60" t="s">
        <v>542</v>
      </c>
      <c r="G386" s="63">
        <f>SUM(G387)</f>
        <v>85672.37</v>
      </c>
      <c r="H386" s="63">
        <f t="shared" si="5"/>
        <v>41.82976095150675</v>
      </c>
    </row>
    <row r="387" spans="2:8" ht="12.75">
      <c r="B387" s="8"/>
      <c r="C387" s="8"/>
      <c r="D387" s="9" t="s">
        <v>529</v>
      </c>
      <c r="E387" s="10" t="s">
        <v>530</v>
      </c>
      <c r="F387" s="61" t="s">
        <v>542</v>
      </c>
      <c r="G387" s="48">
        <v>85672.37</v>
      </c>
      <c r="H387" s="48">
        <f t="shared" si="5"/>
        <v>41.82976095150675</v>
      </c>
    </row>
    <row r="388" spans="2:8" ht="19.5" customHeight="1">
      <c r="B388" s="4"/>
      <c r="C388" s="5" t="s">
        <v>543</v>
      </c>
      <c r="D388" s="6"/>
      <c r="E388" s="7" t="s">
        <v>544</v>
      </c>
      <c r="F388" s="60" t="s">
        <v>545</v>
      </c>
      <c r="G388" s="63">
        <f>SUM(G389:G391)</f>
        <v>24187.370000000003</v>
      </c>
      <c r="H388" s="63">
        <f t="shared" si="5"/>
        <v>27.324803994667757</v>
      </c>
    </row>
    <row r="389" spans="2:8" ht="12.75">
      <c r="B389" s="8"/>
      <c r="C389" s="8"/>
      <c r="D389" s="9" t="s">
        <v>529</v>
      </c>
      <c r="E389" s="10" t="s">
        <v>530</v>
      </c>
      <c r="F389" s="61" t="s">
        <v>546</v>
      </c>
      <c r="G389" s="48">
        <v>23583.72</v>
      </c>
      <c r="H389" s="48">
        <f t="shared" si="5"/>
        <v>27.166115673919805</v>
      </c>
    </row>
    <row r="390" spans="2:8" ht="12.75">
      <c r="B390" s="8"/>
      <c r="C390" s="8"/>
      <c r="D390" s="9" t="s">
        <v>236</v>
      </c>
      <c r="E390" s="10" t="s">
        <v>237</v>
      </c>
      <c r="F390" s="61" t="s">
        <v>547</v>
      </c>
      <c r="G390" s="48">
        <v>146.15</v>
      </c>
      <c r="H390" s="48">
        <f aca="true" t="shared" si="6" ref="H390:H452">G390*100/F390</f>
        <v>13.226244343891402</v>
      </c>
    </row>
    <row r="391" spans="2:8" ht="12.75">
      <c r="B391" s="8"/>
      <c r="C391" s="8"/>
      <c r="D391" s="9" t="s">
        <v>245</v>
      </c>
      <c r="E391" s="10" t="s">
        <v>246</v>
      </c>
      <c r="F391" s="61" t="s">
        <v>11</v>
      </c>
      <c r="G391" s="48">
        <v>457.5</v>
      </c>
      <c r="H391" s="48">
        <f t="shared" si="6"/>
        <v>76.25</v>
      </c>
    </row>
    <row r="392" spans="2:8" ht="18.75" customHeight="1">
      <c r="B392" s="4"/>
      <c r="C392" s="5" t="s">
        <v>176</v>
      </c>
      <c r="D392" s="6"/>
      <c r="E392" s="7" t="s">
        <v>177</v>
      </c>
      <c r="F392" s="60" t="s">
        <v>548</v>
      </c>
      <c r="G392" s="63">
        <f>SUM(G393:G413)</f>
        <v>150472.9</v>
      </c>
      <c r="H392" s="63">
        <f t="shared" si="6"/>
        <v>53.55422051229122</v>
      </c>
    </row>
    <row r="393" spans="2:8" ht="12.75">
      <c r="B393" s="8"/>
      <c r="C393" s="8"/>
      <c r="D393" s="9" t="s">
        <v>309</v>
      </c>
      <c r="E393" s="10" t="s">
        <v>310</v>
      </c>
      <c r="F393" s="61" t="s">
        <v>549</v>
      </c>
      <c r="G393" s="48">
        <v>226.67</v>
      </c>
      <c r="H393" s="48">
        <f t="shared" si="6"/>
        <v>19.81381118881119</v>
      </c>
    </row>
    <row r="394" spans="2:8" ht="12.75">
      <c r="B394" s="8"/>
      <c r="C394" s="8"/>
      <c r="D394" s="9" t="s">
        <v>224</v>
      </c>
      <c r="E394" s="10" t="s">
        <v>225</v>
      </c>
      <c r="F394" s="61" t="s">
        <v>550</v>
      </c>
      <c r="G394" s="48">
        <v>87204.72</v>
      </c>
      <c r="H394" s="48">
        <f t="shared" si="6"/>
        <v>47.78026650302446</v>
      </c>
    </row>
    <row r="395" spans="2:8" ht="12.75">
      <c r="B395" s="8"/>
      <c r="C395" s="8"/>
      <c r="D395" s="9" t="s">
        <v>312</v>
      </c>
      <c r="E395" s="10" t="s">
        <v>313</v>
      </c>
      <c r="F395" s="61" t="s">
        <v>551</v>
      </c>
      <c r="G395" s="48">
        <v>15783.72</v>
      </c>
      <c r="H395" s="48">
        <f t="shared" si="6"/>
        <v>95.22606334841629</v>
      </c>
    </row>
    <row r="396" spans="2:8" ht="12.75">
      <c r="B396" s="8"/>
      <c r="C396" s="8"/>
      <c r="D396" s="9" t="s">
        <v>227</v>
      </c>
      <c r="E396" s="10" t="s">
        <v>228</v>
      </c>
      <c r="F396" s="61" t="s">
        <v>552</v>
      </c>
      <c r="G396" s="48">
        <v>18321.27</v>
      </c>
      <c r="H396" s="48">
        <f t="shared" si="6"/>
        <v>57.302317580458514</v>
      </c>
    </row>
    <row r="397" spans="2:8" ht="12.75">
      <c r="B397" s="8"/>
      <c r="C397" s="8"/>
      <c r="D397" s="9" t="s">
        <v>230</v>
      </c>
      <c r="E397" s="10" t="s">
        <v>231</v>
      </c>
      <c r="F397" s="61" t="s">
        <v>553</v>
      </c>
      <c r="G397" s="48">
        <v>2901.2</v>
      </c>
      <c r="H397" s="48">
        <f t="shared" si="6"/>
        <v>59.47519475194752</v>
      </c>
    </row>
    <row r="398" spans="2:8" ht="12.75">
      <c r="B398" s="8"/>
      <c r="C398" s="8"/>
      <c r="D398" s="9" t="s">
        <v>317</v>
      </c>
      <c r="E398" s="10" t="s">
        <v>318</v>
      </c>
      <c r="F398" s="61" t="s">
        <v>554</v>
      </c>
      <c r="G398" s="48">
        <v>2900</v>
      </c>
      <c r="H398" s="48">
        <f t="shared" si="6"/>
        <v>100</v>
      </c>
    </row>
    <row r="399" spans="2:8" ht="12.75">
      <c r="B399" s="8"/>
      <c r="C399" s="8"/>
      <c r="D399" s="9" t="s">
        <v>233</v>
      </c>
      <c r="E399" s="10" t="s">
        <v>234</v>
      </c>
      <c r="F399" s="61" t="s">
        <v>555</v>
      </c>
      <c r="G399" s="48">
        <v>4770.67</v>
      </c>
      <c r="H399" s="48">
        <f t="shared" si="6"/>
        <v>53.857191239557466</v>
      </c>
    </row>
    <row r="400" spans="2:8" ht="12.75">
      <c r="B400" s="8"/>
      <c r="C400" s="8"/>
      <c r="D400" s="9" t="s">
        <v>321</v>
      </c>
      <c r="E400" s="10" t="s">
        <v>322</v>
      </c>
      <c r="F400" s="61" t="s">
        <v>556</v>
      </c>
      <c r="G400" s="48">
        <v>4613.93</v>
      </c>
      <c r="H400" s="48">
        <f t="shared" si="6"/>
        <v>73.88198558847078</v>
      </c>
    </row>
    <row r="401" spans="2:8" ht="12.75">
      <c r="B401" s="8"/>
      <c r="C401" s="8"/>
      <c r="D401" s="9" t="s">
        <v>259</v>
      </c>
      <c r="E401" s="10" t="s">
        <v>260</v>
      </c>
      <c r="F401" s="61" t="s">
        <v>557</v>
      </c>
      <c r="G401" s="48">
        <v>0</v>
      </c>
      <c r="H401" s="48">
        <f t="shared" si="6"/>
        <v>0</v>
      </c>
    </row>
    <row r="402" spans="2:8" ht="12.75">
      <c r="B402" s="8"/>
      <c r="C402" s="8"/>
      <c r="D402" s="9" t="s">
        <v>325</v>
      </c>
      <c r="E402" s="10" t="s">
        <v>326</v>
      </c>
      <c r="F402" s="61" t="s">
        <v>558</v>
      </c>
      <c r="G402" s="48">
        <v>0</v>
      </c>
      <c r="H402" s="48">
        <f t="shared" si="6"/>
        <v>0</v>
      </c>
    </row>
    <row r="403" spans="2:8" ht="12.75">
      <c r="B403" s="8"/>
      <c r="C403" s="8"/>
      <c r="D403" s="9" t="s">
        <v>236</v>
      </c>
      <c r="E403" s="10" t="s">
        <v>237</v>
      </c>
      <c r="F403" s="61" t="s">
        <v>559</v>
      </c>
      <c r="G403" s="48">
        <v>2236.83</v>
      </c>
      <c r="H403" s="48">
        <f t="shared" si="6"/>
        <v>63.36628895184136</v>
      </c>
    </row>
    <row r="404" spans="2:8" ht="12.75">
      <c r="B404" s="8"/>
      <c r="C404" s="8"/>
      <c r="D404" s="9" t="s">
        <v>328</v>
      </c>
      <c r="E404" s="10" t="s">
        <v>329</v>
      </c>
      <c r="F404" s="61" t="s">
        <v>560</v>
      </c>
      <c r="G404" s="48">
        <v>1163.88</v>
      </c>
      <c r="H404" s="48">
        <f t="shared" si="6"/>
        <v>55.90201729106629</v>
      </c>
    </row>
    <row r="405" spans="2:8" ht="22.5">
      <c r="B405" s="8"/>
      <c r="C405" s="8"/>
      <c r="D405" s="9" t="s">
        <v>330</v>
      </c>
      <c r="E405" s="10" t="s">
        <v>331</v>
      </c>
      <c r="F405" s="61" t="s">
        <v>561</v>
      </c>
      <c r="G405" s="48">
        <v>0</v>
      </c>
      <c r="H405" s="48">
        <f t="shared" si="6"/>
        <v>0</v>
      </c>
    </row>
    <row r="406" spans="2:8" ht="22.5">
      <c r="B406" s="8"/>
      <c r="C406" s="8"/>
      <c r="D406" s="9" t="s">
        <v>332</v>
      </c>
      <c r="E406" s="10" t="s">
        <v>333</v>
      </c>
      <c r="F406" s="61" t="s">
        <v>562</v>
      </c>
      <c r="G406" s="48">
        <v>1226.45</v>
      </c>
      <c r="H406" s="48">
        <f t="shared" si="6"/>
        <v>33.300298669562856</v>
      </c>
    </row>
    <row r="407" spans="2:8" ht="12.75">
      <c r="B407" s="8"/>
      <c r="C407" s="8"/>
      <c r="D407" s="9" t="s">
        <v>298</v>
      </c>
      <c r="E407" s="10" t="s">
        <v>299</v>
      </c>
      <c r="F407" s="61" t="s">
        <v>563</v>
      </c>
      <c r="G407" s="48">
        <v>1624.99</v>
      </c>
      <c r="H407" s="48">
        <f t="shared" si="6"/>
        <v>68.70993657505285</v>
      </c>
    </row>
    <row r="408" spans="2:8" ht="12.75">
      <c r="B408" s="8"/>
      <c r="C408" s="8"/>
      <c r="D408" s="9" t="s">
        <v>239</v>
      </c>
      <c r="E408" s="10" t="s">
        <v>240</v>
      </c>
      <c r="F408" s="61" t="s">
        <v>564</v>
      </c>
      <c r="G408" s="48">
        <v>196</v>
      </c>
      <c r="H408" s="48">
        <f t="shared" si="6"/>
        <v>43.946188340807176</v>
      </c>
    </row>
    <row r="409" spans="2:8" ht="12.75">
      <c r="B409" s="8"/>
      <c r="C409" s="8"/>
      <c r="D409" s="9" t="s">
        <v>340</v>
      </c>
      <c r="E409" s="10" t="s">
        <v>341</v>
      </c>
      <c r="F409" s="61" t="s">
        <v>565</v>
      </c>
      <c r="G409" s="48">
        <v>3569.78</v>
      </c>
      <c r="H409" s="48">
        <f t="shared" si="6"/>
        <v>74.99537815126051</v>
      </c>
    </row>
    <row r="410" spans="2:8" ht="22.5">
      <c r="B410" s="8"/>
      <c r="C410" s="8"/>
      <c r="D410" s="9" t="s">
        <v>343</v>
      </c>
      <c r="E410" s="10" t="s">
        <v>344</v>
      </c>
      <c r="F410" s="61" t="s">
        <v>566</v>
      </c>
      <c r="G410" s="48">
        <v>700</v>
      </c>
      <c r="H410" s="48">
        <f t="shared" si="6"/>
        <v>36.420395421436005</v>
      </c>
    </row>
    <row r="411" spans="2:8" ht="22.5">
      <c r="B411" s="8"/>
      <c r="C411" s="8"/>
      <c r="D411" s="9" t="s">
        <v>242</v>
      </c>
      <c r="E411" s="10" t="s">
        <v>243</v>
      </c>
      <c r="F411" s="61" t="s">
        <v>567</v>
      </c>
      <c r="G411" s="48">
        <v>81.25</v>
      </c>
      <c r="H411" s="48">
        <f t="shared" si="6"/>
        <v>7.767686424474188</v>
      </c>
    </row>
    <row r="412" spans="2:8" ht="12.75">
      <c r="B412" s="8"/>
      <c r="C412" s="8"/>
      <c r="D412" s="9" t="s">
        <v>245</v>
      </c>
      <c r="E412" s="10" t="s">
        <v>246</v>
      </c>
      <c r="F412" s="61" t="s">
        <v>55</v>
      </c>
      <c r="G412" s="48">
        <v>900.72</v>
      </c>
      <c r="H412" s="48">
        <f t="shared" si="6"/>
        <v>90.072</v>
      </c>
    </row>
    <row r="413" spans="2:8" ht="12.75">
      <c r="B413" s="8"/>
      <c r="C413" s="28"/>
      <c r="D413" s="30" t="s">
        <v>266</v>
      </c>
      <c r="E413" s="88" t="s">
        <v>267</v>
      </c>
      <c r="F413" s="89" t="s">
        <v>568</v>
      </c>
      <c r="G413" s="48">
        <v>2050.82</v>
      </c>
      <c r="H413" s="48">
        <f t="shared" si="6"/>
        <v>66.8237210817856</v>
      </c>
    </row>
    <row r="414" spans="2:8" ht="19.5" customHeight="1">
      <c r="B414" s="4"/>
      <c r="C414" s="80" t="s">
        <v>569</v>
      </c>
      <c r="D414" s="81"/>
      <c r="E414" s="82" t="s">
        <v>570</v>
      </c>
      <c r="F414" s="87" t="s">
        <v>571</v>
      </c>
      <c r="G414" s="63">
        <f>G415+G416+G417</f>
        <v>2417.7000000000003</v>
      </c>
      <c r="H414" s="63">
        <f t="shared" si="6"/>
        <v>26.425838889496124</v>
      </c>
    </row>
    <row r="415" spans="2:8" ht="12.75">
      <c r="B415" s="8"/>
      <c r="C415" s="8"/>
      <c r="D415" s="9" t="s">
        <v>227</v>
      </c>
      <c r="E415" s="10" t="s">
        <v>228</v>
      </c>
      <c r="F415" s="61" t="s">
        <v>572</v>
      </c>
      <c r="G415" s="48">
        <v>238.44</v>
      </c>
      <c r="H415" s="48">
        <f t="shared" si="6"/>
        <v>21.119574844995572</v>
      </c>
    </row>
    <row r="416" spans="2:8" ht="12.75">
      <c r="B416" s="8"/>
      <c r="C416" s="8"/>
      <c r="D416" s="9" t="s">
        <v>230</v>
      </c>
      <c r="E416" s="10" t="s">
        <v>231</v>
      </c>
      <c r="F416" s="61" t="s">
        <v>573</v>
      </c>
      <c r="G416" s="48">
        <v>40.96</v>
      </c>
      <c r="H416" s="48">
        <f t="shared" si="6"/>
        <v>40.96</v>
      </c>
    </row>
    <row r="417" spans="2:8" ht="12.75">
      <c r="B417" s="8"/>
      <c r="C417" s="8"/>
      <c r="D417" s="9" t="s">
        <v>317</v>
      </c>
      <c r="E417" s="10" t="s">
        <v>318</v>
      </c>
      <c r="F417" s="61" t="s">
        <v>574</v>
      </c>
      <c r="G417" s="48">
        <v>2138.3</v>
      </c>
      <c r="H417" s="48">
        <f t="shared" si="6"/>
        <v>26.998737373737377</v>
      </c>
    </row>
    <row r="418" spans="2:8" ht="15">
      <c r="B418" s="4"/>
      <c r="C418" s="5" t="s">
        <v>182</v>
      </c>
      <c r="D418" s="6"/>
      <c r="E418" s="7" t="s">
        <v>6</v>
      </c>
      <c r="F418" s="60" t="s">
        <v>575</v>
      </c>
      <c r="G418" s="63">
        <f>SUM(G419:G421)</f>
        <v>36212.5</v>
      </c>
      <c r="H418" s="63">
        <f t="shared" si="6"/>
        <v>63.24001955921903</v>
      </c>
    </row>
    <row r="419" spans="2:8" ht="12.75">
      <c r="B419" s="8"/>
      <c r="C419" s="8"/>
      <c r="D419" s="9" t="s">
        <v>529</v>
      </c>
      <c r="E419" s="10" t="s">
        <v>530</v>
      </c>
      <c r="F419" s="61" t="s">
        <v>576</v>
      </c>
      <c r="G419" s="48">
        <v>30434.1</v>
      </c>
      <c r="H419" s="48">
        <f t="shared" si="6"/>
        <v>69.97470857379348</v>
      </c>
    </row>
    <row r="420" spans="2:8" ht="12.75">
      <c r="B420" s="8"/>
      <c r="C420" s="8"/>
      <c r="D420" s="9" t="s">
        <v>233</v>
      </c>
      <c r="E420" s="10" t="s">
        <v>234</v>
      </c>
      <c r="F420" s="61" t="s">
        <v>577</v>
      </c>
      <c r="G420" s="48">
        <v>323.4</v>
      </c>
      <c r="H420" s="48">
        <f t="shared" si="6"/>
        <v>59.99999999999999</v>
      </c>
    </row>
    <row r="421" spans="2:8" ht="12.75">
      <c r="B421" s="8"/>
      <c r="C421" s="8"/>
      <c r="D421" s="9" t="s">
        <v>236</v>
      </c>
      <c r="E421" s="10" t="s">
        <v>237</v>
      </c>
      <c r="F421" s="61" t="s">
        <v>578</v>
      </c>
      <c r="G421" s="48">
        <v>5455</v>
      </c>
      <c r="H421" s="48">
        <f t="shared" si="6"/>
        <v>41.23204837490552</v>
      </c>
    </row>
    <row r="422" spans="2:8" ht="12.75">
      <c r="B422" s="2" t="s">
        <v>187</v>
      </c>
      <c r="C422" s="2"/>
      <c r="D422" s="2"/>
      <c r="E422" s="3" t="s">
        <v>188</v>
      </c>
      <c r="F422" s="59" t="s">
        <v>579</v>
      </c>
      <c r="G422" s="64">
        <f>G423+G435+G437</f>
        <v>144906.22</v>
      </c>
      <c r="H422" s="64">
        <f t="shared" si="6"/>
        <v>56.75630304763173</v>
      </c>
    </row>
    <row r="423" spans="2:8" ht="15">
      <c r="B423" s="4"/>
      <c r="C423" s="5" t="s">
        <v>580</v>
      </c>
      <c r="D423" s="6"/>
      <c r="E423" s="7" t="s">
        <v>581</v>
      </c>
      <c r="F423" s="60" t="s">
        <v>582</v>
      </c>
      <c r="G423" s="63">
        <f>SUM(G424:G434)</f>
        <v>110883.81999999999</v>
      </c>
      <c r="H423" s="63">
        <f t="shared" si="6"/>
        <v>50.86343765911478</v>
      </c>
    </row>
    <row r="424" spans="2:8" ht="12.75">
      <c r="B424" s="8"/>
      <c r="C424" s="8"/>
      <c r="D424" s="9" t="s">
        <v>309</v>
      </c>
      <c r="E424" s="10" t="s">
        <v>310</v>
      </c>
      <c r="F424" s="61" t="s">
        <v>583</v>
      </c>
      <c r="G424" s="48">
        <v>1073</v>
      </c>
      <c r="H424" s="48">
        <f t="shared" si="6"/>
        <v>26.691542288557216</v>
      </c>
    </row>
    <row r="425" spans="2:8" ht="12.75">
      <c r="B425" s="8"/>
      <c r="C425" s="8"/>
      <c r="D425" s="9" t="s">
        <v>224</v>
      </c>
      <c r="E425" s="10" t="s">
        <v>225</v>
      </c>
      <c r="F425" s="61" t="s">
        <v>584</v>
      </c>
      <c r="G425" s="48">
        <v>79955.09</v>
      </c>
      <c r="H425" s="48">
        <f t="shared" si="6"/>
        <v>52.08189919097435</v>
      </c>
    </row>
    <row r="426" spans="2:8" ht="12.75">
      <c r="B426" s="8"/>
      <c r="C426" s="8"/>
      <c r="D426" s="9" t="s">
        <v>312</v>
      </c>
      <c r="E426" s="10" t="s">
        <v>313</v>
      </c>
      <c r="F426" s="61" t="s">
        <v>585</v>
      </c>
      <c r="G426" s="48">
        <v>9355.06</v>
      </c>
      <c r="H426" s="48">
        <f t="shared" si="6"/>
        <v>74.90040032025621</v>
      </c>
    </row>
    <row r="427" spans="2:8" ht="12.75">
      <c r="B427" s="8"/>
      <c r="C427" s="8"/>
      <c r="D427" s="9" t="s">
        <v>227</v>
      </c>
      <c r="E427" s="10" t="s">
        <v>228</v>
      </c>
      <c r="F427" s="61" t="s">
        <v>586</v>
      </c>
      <c r="G427" s="48">
        <v>10995.79</v>
      </c>
      <c r="H427" s="48">
        <f t="shared" si="6"/>
        <v>42.17794399693134</v>
      </c>
    </row>
    <row r="428" spans="2:8" ht="12.75">
      <c r="B428" s="8"/>
      <c r="C428" s="8"/>
      <c r="D428" s="9" t="s">
        <v>230</v>
      </c>
      <c r="E428" s="10" t="s">
        <v>231</v>
      </c>
      <c r="F428" s="61" t="s">
        <v>587</v>
      </c>
      <c r="G428" s="48">
        <v>1747.67</v>
      </c>
      <c r="H428" s="48">
        <f t="shared" si="6"/>
        <v>42.21425120772947</v>
      </c>
    </row>
    <row r="429" spans="2:8" ht="22.5">
      <c r="B429" s="8"/>
      <c r="C429" s="8"/>
      <c r="D429" s="9" t="s">
        <v>406</v>
      </c>
      <c r="E429" s="10" t="s">
        <v>407</v>
      </c>
      <c r="F429" s="61" t="s">
        <v>588</v>
      </c>
      <c r="G429" s="48">
        <v>0</v>
      </c>
      <c r="H429" s="48">
        <f t="shared" si="6"/>
        <v>0</v>
      </c>
    </row>
    <row r="430" spans="2:8" ht="12.75">
      <c r="B430" s="8"/>
      <c r="C430" s="8"/>
      <c r="D430" s="9" t="s">
        <v>233</v>
      </c>
      <c r="E430" s="10" t="s">
        <v>234</v>
      </c>
      <c r="F430" s="61" t="s">
        <v>589</v>
      </c>
      <c r="G430" s="48">
        <v>935.52</v>
      </c>
      <c r="H430" s="48">
        <f t="shared" si="6"/>
        <v>16.479126299101637</v>
      </c>
    </row>
    <row r="431" spans="2:8" ht="12.75">
      <c r="B431" s="8"/>
      <c r="C431" s="8"/>
      <c r="D431" s="9" t="s">
        <v>321</v>
      </c>
      <c r="E431" s="10" t="s">
        <v>322</v>
      </c>
      <c r="F431" s="61" t="s">
        <v>590</v>
      </c>
      <c r="G431" s="48">
        <v>1039.95</v>
      </c>
      <c r="H431" s="48">
        <f t="shared" si="6"/>
        <v>54.0795631825273</v>
      </c>
    </row>
    <row r="432" spans="2:8" ht="12.75">
      <c r="B432" s="8"/>
      <c r="C432" s="8"/>
      <c r="D432" s="9" t="s">
        <v>236</v>
      </c>
      <c r="E432" s="10" t="s">
        <v>237</v>
      </c>
      <c r="F432" s="61" t="s">
        <v>591</v>
      </c>
      <c r="G432" s="48">
        <v>192.9</v>
      </c>
      <c r="H432" s="48">
        <f t="shared" si="6"/>
        <v>15.20094562647754</v>
      </c>
    </row>
    <row r="433" spans="2:8" ht="12.75">
      <c r="B433" s="8"/>
      <c r="C433" s="8"/>
      <c r="D433" s="9" t="s">
        <v>298</v>
      </c>
      <c r="E433" s="10" t="s">
        <v>299</v>
      </c>
      <c r="F433" s="61" t="s">
        <v>592</v>
      </c>
      <c r="G433" s="48">
        <v>1288.84</v>
      </c>
      <c r="H433" s="48">
        <f t="shared" si="6"/>
        <v>52.90804597701149</v>
      </c>
    </row>
    <row r="434" spans="2:8" ht="12.75">
      <c r="B434" s="8"/>
      <c r="C434" s="8"/>
      <c r="D434" s="9" t="s">
        <v>340</v>
      </c>
      <c r="E434" s="10" t="s">
        <v>341</v>
      </c>
      <c r="F434" s="61" t="s">
        <v>593</v>
      </c>
      <c r="G434" s="48">
        <v>4300</v>
      </c>
      <c r="H434" s="48">
        <f t="shared" si="6"/>
        <v>76.18710134656273</v>
      </c>
    </row>
    <row r="435" spans="2:8" ht="15">
      <c r="B435" s="4"/>
      <c r="C435" s="5" t="s">
        <v>190</v>
      </c>
      <c r="D435" s="6"/>
      <c r="E435" s="7" t="s">
        <v>191</v>
      </c>
      <c r="F435" s="60" t="s">
        <v>192</v>
      </c>
      <c r="G435" s="63">
        <f>G436</f>
        <v>34022.4</v>
      </c>
      <c r="H435" s="63">
        <f t="shared" si="6"/>
        <v>92.18663631929768</v>
      </c>
    </row>
    <row r="436" spans="2:8" ht="12.75">
      <c r="B436" s="8"/>
      <c r="C436" s="8"/>
      <c r="D436" s="9" t="s">
        <v>594</v>
      </c>
      <c r="E436" s="10" t="s">
        <v>595</v>
      </c>
      <c r="F436" s="61" t="s">
        <v>192</v>
      </c>
      <c r="G436" s="48">
        <v>34022.4</v>
      </c>
      <c r="H436" s="48">
        <f t="shared" si="6"/>
        <v>92.18663631929768</v>
      </c>
    </row>
    <row r="437" spans="2:8" ht="15">
      <c r="B437" s="4"/>
      <c r="C437" s="5" t="s">
        <v>596</v>
      </c>
      <c r="D437" s="6"/>
      <c r="E437" s="7" t="s">
        <v>484</v>
      </c>
      <c r="F437" s="60" t="s">
        <v>597</v>
      </c>
      <c r="G437" s="63">
        <f>G438</f>
        <v>0</v>
      </c>
      <c r="H437" s="63">
        <f t="shared" si="6"/>
        <v>0</v>
      </c>
    </row>
    <row r="438" spans="2:8" ht="12.75">
      <c r="B438" s="8"/>
      <c r="C438" s="8"/>
      <c r="D438" s="9" t="s">
        <v>236</v>
      </c>
      <c r="E438" s="10" t="s">
        <v>237</v>
      </c>
      <c r="F438" s="61" t="s">
        <v>597</v>
      </c>
      <c r="G438" s="48">
        <v>0</v>
      </c>
      <c r="H438" s="48">
        <f t="shared" si="6"/>
        <v>0</v>
      </c>
    </row>
    <row r="439" spans="2:8" ht="12.75">
      <c r="B439" s="2" t="s">
        <v>195</v>
      </c>
      <c r="C439" s="2"/>
      <c r="D439" s="2"/>
      <c r="E439" s="3" t="s">
        <v>196</v>
      </c>
      <c r="F439" s="59" t="s">
        <v>598</v>
      </c>
      <c r="G439" s="64">
        <f>G440+G442+G445+G448+G450+G456+G459</f>
        <v>996612.6</v>
      </c>
      <c r="H439" s="64">
        <f t="shared" si="6"/>
        <v>36.53274672488763</v>
      </c>
    </row>
    <row r="440" spans="2:8" ht="15">
      <c r="B440" s="4"/>
      <c r="C440" s="5" t="s">
        <v>599</v>
      </c>
      <c r="D440" s="6"/>
      <c r="E440" s="7" t="s">
        <v>600</v>
      </c>
      <c r="F440" s="60" t="s">
        <v>95</v>
      </c>
      <c r="G440" s="63">
        <f>G441</f>
        <v>0</v>
      </c>
      <c r="H440" s="63">
        <f t="shared" si="6"/>
        <v>0</v>
      </c>
    </row>
    <row r="441" spans="2:8" ht="12.75">
      <c r="B441" s="8"/>
      <c r="C441" s="8"/>
      <c r="D441" s="9" t="s">
        <v>236</v>
      </c>
      <c r="E441" s="10" t="s">
        <v>237</v>
      </c>
      <c r="F441" s="61" t="s">
        <v>95</v>
      </c>
      <c r="G441" s="48">
        <v>0</v>
      </c>
      <c r="H441" s="48">
        <f t="shared" si="6"/>
        <v>0</v>
      </c>
    </row>
    <row r="442" spans="2:8" ht="15">
      <c r="B442" s="4"/>
      <c r="C442" s="5" t="s">
        <v>601</v>
      </c>
      <c r="D442" s="6"/>
      <c r="E442" s="7" t="s">
        <v>602</v>
      </c>
      <c r="F442" s="60" t="s">
        <v>603</v>
      </c>
      <c r="G442" s="63">
        <f>SUM(G443:G444)</f>
        <v>16205.67</v>
      </c>
      <c r="H442" s="63">
        <f t="shared" si="6"/>
        <v>18.6701267281106</v>
      </c>
    </row>
    <row r="443" spans="2:8" ht="12.75">
      <c r="B443" s="8"/>
      <c r="C443" s="8"/>
      <c r="D443" s="9" t="s">
        <v>233</v>
      </c>
      <c r="E443" s="10" t="s">
        <v>234</v>
      </c>
      <c r="F443" s="61" t="s">
        <v>604</v>
      </c>
      <c r="G443" s="48">
        <v>2426.26</v>
      </c>
      <c r="H443" s="48">
        <f t="shared" si="6"/>
        <v>10.641491228070176</v>
      </c>
    </row>
    <row r="444" spans="2:8" ht="12.75">
      <c r="B444" s="8"/>
      <c r="C444" s="8"/>
      <c r="D444" s="9" t="s">
        <v>236</v>
      </c>
      <c r="E444" s="10" t="s">
        <v>237</v>
      </c>
      <c r="F444" s="61" t="s">
        <v>605</v>
      </c>
      <c r="G444" s="48">
        <v>13779.41</v>
      </c>
      <c r="H444" s="48">
        <f t="shared" si="6"/>
        <v>21.530328125</v>
      </c>
    </row>
    <row r="445" spans="2:8" ht="15">
      <c r="B445" s="4"/>
      <c r="C445" s="5" t="s">
        <v>606</v>
      </c>
      <c r="D445" s="6"/>
      <c r="E445" s="7" t="s">
        <v>607</v>
      </c>
      <c r="F445" s="60" t="s">
        <v>608</v>
      </c>
      <c r="G445" s="63">
        <f>SUM(G446:G447)</f>
        <v>11678.34</v>
      </c>
      <c r="H445" s="63">
        <f t="shared" si="6"/>
        <v>12.476858974358974</v>
      </c>
    </row>
    <row r="446" spans="2:8" ht="12.75">
      <c r="B446" s="8"/>
      <c r="C446" s="8"/>
      <c r="D446" s="9" t="s">
        <v>233</v>
      </c>
      <c r="E446" s="10" t="s">
        <v>234</v>
      </c>
      <c r="F446" s="61" t="s">
        <v>609</v>
      </c>
      <c r="G446" s="48">
        <v>723.07</v>
      </c>
      <c r="H446" s="48">
        <f t="shared" si="6"/>
        <v>2.869325396825397</v>
      </c>
    </row>
    <row r="447" spans="2:8" ht="12.75">
      <c r="B447" s="8"/>
      <c r="C447" s="8"/>
      <c r="D447" s="9" t="s">
        <v>236</v>
      </c>
      <c r="E447" s="10" t="s">
        <v>237</v>
      </c>
      <c r="F447" s="61" t="s">
        <v>610</v>
      </c>
      <c r="G447" s="48">
        <v>10955.27</v>
      </c>
      <c r="H447" s="48">
        <f t="shared" si="6"/>
        <v>16.016476608187133</v>
      </c>
    </row>
    <row r="448" spans="2:8" ht="15">
      <c r="B448" s="4"/>
      <c r="C448" s="5" t="s">
        <v>611</v>
      </c>
      <c r="D448" s="6"/>
      <c r="E448" s="7" t="s">
        <v>612</v>
      </c>
      <c r="F448" s="60" t="s">
        <v>537</v>
      </c>
      <c r="G448" s="48">
        <f>SUM(G449)</f>
        <v>392.01</v>
      </c>
      <c r="H448" s="48">
        <f t="shared" si="6"/>
        <v>15.6804</v>
      </c>
    </row>
    <row r="449" spans="2:8" ht="12.75">
      <c r="B449" s="8"/>
      <c r="C449" s="8"/>
      <c r="D449" s="9" t="s">
        <v>236</v>
      </c>
      <c r="E449" s="10" t="s">
        <v>237</v>
      </c>
      <c r="F449" s="61" t="s">
        <v>537</v>
      </c>
      <c r="G449" s="48">
        <v>392.01</v>
      </c>
      <c r="H449" s="48">
        <f t="shared" si="6"/>
        <v>15.6804</v>
      </c>
    </row>
    <row r="450" spans="2:8" ht="18.75" customHeight="1">
      <c r="B450" s="4"/>
      <c r="C450" s="5" t="s">
        <v>613</v>
      </c>
      <c r="D450" s="6"/>
      <c r="E450" s="7" t="s">
        <v>614</v>
      </c>
      <c r="F450" s="60" t="s">
        <v>615</v>
      </c>
      <c r="G450" s="63">
        <f>SUM(G451:G455)</f>
        <v>151279.61</v>
      </c>
      <c r="H450" s="63">
        <f t="shared" si="6"/>
        <v>21.861215317919072</v>
      </c>
    </row>
    <row r="451" spans="2:8" ht="12.75">
      <c r="B451" s="8"/>
      <c r="C451" s="8"/>
      <c r="D451" s="9" t="s">
        <v>233</v>
      </c>
      <c r="E451" s="10" t="s">
        <v>234</v>
      </c>
      <c r="F451" s="61" t="s">
        <v>501</v>
      </c>
      <c r="G451" s="48">
        <v>0</v>
      </c>
      <c r="H451" s="48">
        <f t="shared" si="6"/>
        <v>0</v>
      </c>
    </row>
    <row r="452" spans="2:8" ht="12.75">
      <c r="B452" s="8"/>
      <c r="C452" s="8"/>
      <c r="D452" s="9" t="s">
        <v>321</v>
      </c>
      <c r="E452" s="10" t="s">
        <v>322</v>
      </c>
      <c r="F452" s="61" t="s">
        <v>616</v>
      </c>
      <c r="G452" s="48">
        <v>72141.98</v>
      </c>
      <c r="H452" s="48">
        <f t="shared" si="6"/>
        <v>44.532086419753085</v>
      </c>
    </row>
    <row r="453" spans="2:8" ht="12.75">
      <c r="B453" s="8"/>
      <c r="C453" s="8"/>
      <c r="D453" s="9" t="s">
        <v>259</v>
      </c>
      <c r="E453" s="10" t="s">
        <v>260</v>
      </c>
      <c r="F453" s="61" t="s">
        <v>617</v>
      </c>
      <c r="G453" s="48">
        <v>78466.63</v>
      </c>
      <c r="H453" s="48">
        <f aca="true" t="shared" si="7" ref="H453:H458">G453*100/F453</f>
        <v>46.156841176470586</v>
      </c>
    </row>
    <row r="454" spans="2:8" ht="12.75">
      <c r="B454" s="8"/>
      <c r="C454" s="8"/>
      <c r="D454" s="9" t="s">
        <v>236</v>
      </c>
      <c r="E454" s="10" t="s">
        <v>237</v>
      </c>
      <c r="F454" s="61" t="s">
        <v>501</v>
      </c>
      <c r="G454" s="48">
        <v>0</v>
      </c>
      <c r="H454" s="48">
        <f t="shared" si="7"/>
        <v>0</v>
      </c>
    </row>
    <row r="455" spans="2:8" ht="12.75">
      <c r="B455" s="8"/>
      <c r="C455" s="8"/>
      <c r="D455" s="9" t="s">
        <v>263</v>
      </c>
      <c r="E455" s="10" t="s">
        <v>218</v>
      </c>
      <c r="F455" s="61" t="s">
        <v>618</v>
      </c>
      <c r="G455" s="48">
        <v>671</v>
      </c>
      <c r="H455" s="48">
        <f t="shared" si="7"/>
        <v>0.19171428571428573</v>
      </c>
    </row>
    <row r="456" spans="2:8" ht="18.75" customHeight="1">
      <c r="B456" s="4"/>
      <c r="C456" s="5" t="s">
        <v>198</v>
      </c>
      <c r="D456" s="6"/>
      <c r="E456" s="7" t="s">
        <v>199</v>
      </c>
      <c r="F456" s="60" t="s">
        <v>619</v>
      </c>
      <c r="G456" s="63">
        <f>SUM(G457:G458)</f>
        <v>745760</v>
      </c>
      <c r="H456" s="63">
        <f t="shared" si="7"/>
        <v>44.58799037163435</v>
      </c>
    </row>
    <row r="457" spans="2:8" ht="12.75">
      <c r="B457" s="8"/>
      <c r="C457" s="8"/>
      <c r="D457" s="9" t="s">
        <v>620</v>
      </c>
      <c r="E457" s="10" t="s">
        <v>621</v>
      </c>
      <c r="F457" s="61" t="s">
        <v>622</v>
      </c>
      <c r="G457" s="48">
        <v>410760</v>
      </c>
      <c r="H457" s="48">
        <f t="shared" si="7"/>
        <v>61.538184956134046</v>
      </c>
    </row>
    <row r="458" spans="2:8" ht="33.75">
      <c r="B458" s="8"/>
      <c r="C458" s="8"/>
      <c r="D458" s="9" t="s">
        <v>623</v>
      </c>
      <c r="E458" s="10" t="s">
        <v>624</v>
      </c>
      <c r="F458" s="61" t="s">
        <v>625</v>
      </c>
      <c r="G458" s="48">
        <v>335000</v>
      </c>
      <c r="H458" s="48">
        <f t="shared" si="7"/>
        <v>33.33101177032445</v>
      </c>
    </row>
    <row r="459" spans="2:8" ht="21.75" customHeight="1">
      <c r="B459" s="4"/>
      <c r="C459" s="80" t="s">
        <v>208</v>
      </c>
      <c r="D459" s="81"/>
      <c r="E459" s="82" t="s">
        <v>6</v>
      </c>
      <c r="F459" s="87" t="s">
        <v>626</v>
      </c>
      <c r="G459" s="63">
        <f>SUM(G460:G469)</f>
        <v>71296.97</v>
      </c>
      <c r="H459" s="63">
        <f aca="true" t="shared" si="8" ref="H459:H494">G459*100/F459</f>
        <v>39.933331466338075</v>
      </c>
    </row>
    <row r="460" spans="2:8" ht="33.75">
      <c r="B460" s="8"/>
      <c r="C460" s="8"/>
      <c r="D460" s="9" t="s">
        <v>627</v>
      </c>
      <c r="E460" s="10" t="s">
        <v>628</v>
      </c>
      <c r="F460" s="61" t="s">
        <v>75</v>
      </c>
      <c r="G460" s="48">
        <v>0</v>
      </c>
      <c r="H460" s="48">
        <f t="shared" si="8"/>
        <v>0</v>
      </c>
    </row>
    <row r="461" spans="2:8" ht="12.75">
      <c r="B461" s="8"/>
      <c r="C461" s="8"/>
      <c r="D461" s="9" t="s">
        <v>227</v>
      </c>
      <c r="E461" s="10" t="s">
        <v>228</v>
      </c>
      <c r="F461" s="61" t="s">
        <v>629</v>
      </c>
      <c r="G461" s="48">
        <v>128.34</v>
      </c>
      <c r="H461" s="48">
        <f t="shared" si="8"/>
        <v>34.68648648648649</v>
      </c>
    </row>
    <row r="462" spans="2:8" ht="12.75">
      <c r="B462" s="8"/>
      <c r="C462" s="8"/>
      <c r="D462" s="9" t="s">
        <v>230</v>
      </c>
      <c r="E462" s="10" t="s">
        <v>231</v>
      </c>
      <c r="F462" s="61" t="s">
        <v>630</v>
      </c>
      <c r="G462" s="48">
        <v>0</v>
      </c>
      <c r="H462" s="48">
        <f t="shared" si="8"/>
        <v>0</v>
      </c>
    </row>
    <row r="463" spans="2:8" ht="12.75">
      <c r="B463" s="8"/>
      <c r="C463" s="8"/>
      <c r="D463" s="9" t="s">
        <v>317</v>
      </c>
      <c r="E463" s="10" t="s">
        <v>318</v>
      </c>
      <c r="F463" s="61" t="s">
        <v>631</v>
      </c>
      <c r="G463" s="48">
        <v>2013</v>
      </c>
      <c r="H463" s="48">
        <f t="shared" si="8"/>
        <v>59.205882352941174</v>
      </c>
    </row>
    <row r="464" spans="2:8" ht="12.75">
      <c r="B464" s="8"/>
      <c r="C464" s="8"/>
      <c r="D464" s="9" t="s">
        <v>233</v>
      </c>
      <c r="E464" s="10" t="s">
        <v>234</v>
      </c>
      <c r="F464" s="61" t="s">
        <v>632</v>
      </c>
      <c r="G464" s="48">
        <v>16193.18</v>
      </c>
      <c r="H464" s="48">
        <f t="shared" si="8"/>
        <v>44.84403212406536</v>
      </c>
    </row>
    <row r="465" spans="2:8" ht="12.75">
      <c r="B465" s="8"/>
      <c r="C465" s="8"/>
      <c r="D465" s="9" t="s">
        <v>321</v>
      </c>
      <c r="E465" s="10" t="s">
        <v>322</v>
      </c>
      <c r="F465" s="61" t="s">
        <v>633</v>
      </c>
      <c r="G465" s="48">
        <v>23195.55</v>
      </c>
      <c r="H465" s="48">
        <f t="shared" si="8"/>
        <v>51.77578125</v>
      </c>
    </row>
    <row r="466" spans="2:8" ht="12.75">
      <c r="B466" s="8"/>
      <c r="C466" s="8"/>
      <c r="D466" s="9" t="s">
        <v>259</v>
      </c>
      <c r="E466" s="10" t="s">
        <v>260</v>
      </c>
      <c r="F466" s="61" t="s">
        <v>634</v>
      </c>
      <c r="G466" s="48">
        <v>11309.29</v>
      </c>
      <c r="H466" s="48">
        <f t="shared" si="8"/>
        <v>47.92072033898305</v>
      </c>
    </row>
    <row r="467" spans="2:8" ht="12.75">
      <c r="B467" s="8"/>
      <c r="C467" s="8"/>
      <c r="D467" s="9" t="s">
        <v>236</v>
      </c>
      <c r="E467" s="10" t="s">
        <v>237</v>
      </c>
      <c r="F467" s="61" t="s">
        <v>635</v>
      </c>
      <c r="G467" s="48">
        <v>15767.1</v>
      </c>
      <c r="H467" s="48">
        <f t="shared" si="8"/>
        <v>44.04217877094972</v>
      </c>
    </row>
    <row r="468" spans="2:8" ht="22.5">
      <c r="B468" s="8"/>
      <c r="C468" s="8"/>
      <c r="D468" s="9" t="s">
        <v>330</v>
      </c>
      <c r="E468" s="10" t="s">
        <v>331</v>
      </c>
      <c r="F468" s="61" t="s">
        <v>522</v>
      </c>
      <c r="G468" s="48">
        <v>2290.51</v>
      </c>
      <c r="H468" s="48">
        <f t="shared" si="8"/>
        <v>57.262750000000004</v>
      </c>
    </row>
    <row r="469" spans="2:8" ht="12.75">
      <c r="B469" s="8"/>
      <c r="C469" s="8"/>
      <c r="D469" s="9" t="s">
        <v>239</v>
      </c>
      <c r="E469" s="10" t="s">
        <v>240</v>
      </c>
      <c r="F469" s="61" t="s">
        <v>558</v>
      </c>
      <c r="G469" s="48">
        <v>400</v>
      </c>
      <c r="H469" s="48">
        <f t="shared" si="8"/>
        <v>100</v>
      </c>
    </row>
    <row r="470" spans="2:8" ht="18.75" customHeight="1">
      <c r="B470" s="2" t="s">
        <v>636</v>
      </c>
      <c r="C470" s="2"/>
      <c r="D470" s="2"/>
      <c r="E470" s="3" t="s">
        <v>637</v>
      </c>
      <c r="F470" s="59" t="s">
        <v>638</v>
      </c>
      <c r="G470" s="64">
        <f>G471+G473+G475+G477</f>
        <v>360437.88</v>
      </c>
      <c r="H470" s="64">
        <f t="shared" si="8"/>
        <v>58.644402358545825</v>
      </c>
    </row>
    <row r="471" spans="2:8" ht="15">
      <c r="B471" s="4"/>
      <c r="C471" s="5" t="s">
        <v>639</v>
      </c>
      <c r="D471" s="6"/>
      <c r="E471" s="7" t="s">
        <v>640</v>
      </c>
      <c r="F471" s="60" t="s">
        <v>641</v>
      </c>
      <c r="G471" s="63">
        <f>G472</f>
        <v>265032</v>
      </c>
      <c r="H471" s="63">
        <f t="shared" si="8"/>
        <v>61.12671768401533</v>
      </c>
    </row>
    <row r="472" spans="2:8" ht="12.75">
      <c r="B472" s="8"/>
      <c r="C472" s="8"/>
      <c r="D472" s="9" t="s">
        <v>642</v>
      </c>
      <c r="E472" s="10" t="s">
        <v>643</v>
      </c>
      <c r="F472" s="61" t="s">
        <v>641</v>
      </c>
      <c r="G472" s="48">
        <v>265032</v>
      </c>
      <c r="H472" s="48">
        <f t="shared" si="8"/>
        <v>61.12671768401533</v>
      </c>
    </row>
    <row r="473" spans="2:8" ht="15">
      <c r="B473" s="4"/>
      <c r="C473" s="5" t="s">
        <v>644</v>
      </c>
      <c r="D473" s="6"/>
      <c r="E473" s="7" t="s">
        <v>645</v>
      </c>
      <c r="F473" s="60" t="s">
        <v>646</v>
      </c>
      <c r="G473" s="63">
        <f>G474</f>
        <v>85624</v>
      </c>
      <c r="H473" s="63">
        <f t="shared" si="8"/>
        <v>61.5375769902473</v>
      </c>
    </row>
    <row r="474" spans="2:8" ht="12.75">
      <c r="B474" s="8"/>
      <c r="C474" s="8"/>
      <c r="D474" s="9" t="s">
        <v>642</v>
      </c>
      <c r="E474" s="10" t="s">
        <v>643</v>
      </c>
      <c r="F474" s="61" t="s">
        <v>646</v>
      </c>
      <c r="G474" s="48">
        <v>85624</v>
      </c>
      <c r="H474" s="48">
        <f t="shared" si="8"/>
        <v>61.5375769902473</v>
      </c>
    </row>
    <row r="475" spans="2:8" ht="15">
      <c r="B475" s="4"/>
      <c r="C475" s="5" t="s">
        <v>647</v>
      </c>
      <c r="D475" s="6"/>
      <c r="E475" s="7" t="s">
        <v>648</v>
      </c>
      <c r="F475" s="60" t="s">
        <v>134</v>
      </c>
      <c r="G475" s="63">
        <f>G476</f>
        <v>0</v>
      </c>
      <c r="H475" s="63">
        <f t="shared" si="8"/>
        <v>0</v>
      </c>
    </row>
    <row r="476" spans="2:8" ht="45">
      <c r="B476" s="8"/>
      <c r="C476" s="8"/>
      <c r="D476" s="9" t="s">
        <v>649</v>
      </c>
      <c r="E476" s="10" t="s">
        <v>650</v>
      </c>
      <c r="F476" s="61" t="s">
        <v>134</v>
      </c>
      <c r="G476" s="48">
        <v>0</v>
      </c>
      <c r="H476" s="48">
        <f t="shared" si="8"/>
        <v>0</v>
      </c>
    </row>
    <row r="477" spans="2:8" ht="15">
      <c r="B477" s="4"/>
      <c r="C477" s="5" t="s">
        <v>651</v>
      </c>
      <c r="D477" s="6"/>
      <c r="E477" s="7" t="s">
        <v>6</v>
      </c>
      <c r="F477" s="60" t="s">
        <v>652</v>
      </c>
      <c r="G477" s="63">
        <f>SUM(G478:G484)</f>
        <v>9781.880000000001</v>
      </c>
      <c r="H477" s="63">
        <f t="shared" si="8"/>
        <v>30.667084678809925</v>
      </c>
    </row>
    <row r="478" spans="2:8" ht="12.75">
      <c r="B478" s="8"/>
      <c r="C478" s="8"/>
      <c r="D478" s="9" t="s">
        <v>227</v>
      </c>
      <c r="E478" s="10" t="s">
        <v>228</v>
      </c>
      <c r="F478" s="61" t="s">
        <v>653</v>
      </c>
      <c r="G478" s="48">
        <v>0</v>
      </c>
      <c r="H478" s="48">
        <f t="shared" si="8"/>
        <v>0</v>
      </c>
    </row>
    <row r="479" spans="2:8" ht="12.75">
      <c r="B479" s="8"/>
      <c r="C479" s="8"/>
      <c r="D479" s="9" t="s">
        <v>230</v>
      </c>
      <c r="E479" s="10" t="s">
        <v>231</v>
      </c>
      <c r="F479" s="61" t="s">
        <v>654</v>
      </c>
      <c r="G479" s="48">
        <v>0</v>
      </c>
      <c r="H479" s="48">
        <f t="shared" si="8"/>
        <v>0</v>
      </c>
    </row>
    <row r="480" spans="2:8" ht="12.75">
      <c r="B480" s="8"/>
      <c r="C480" s="8"/>
      <c r="D480" s="9" t="s">
        <v>317</v>
      </c>
      <c r="E480" s="10" t="s">
        <v>318</v>
      </c>
      <c r="F480" s="61" t="s">
        <v>655</v>
      </c>
      <c r="G480" s="48">
        <v>0</v>
      </c>
      <c r="H480" s="48">
        <f t="shared" si="8"/>
        <v>0</v>
      </c>
    </row>
    <row r="481" spans="2:8" ht="12.75">
      <c r="B481" s="8"/>
      <c r="C481" s="8"/>
      <c r="D481" s="9" t="s">
        <v>233</v>
      </c>
      <c r="E481" s="10" t="s">
        <v>234</v>
      </c>
      <c r="F481" s="61" t="s">
        <v>656</v>
      </c>
      <c r="G481" s="48">
        <v>4581.88</v>
      </c>
      <c r="H481" s="48">
        <f t="shared" si="8"/>
        <v>26.337184572052653</v>
      </c>
    </row>
    <row r="482" spans="2:8" ht="12.75">
      <c r="B482" s="8"/>
      <c r="C482" s="8"/>
      <c r="D482" s="9" t="s">
        <v>321</v>
      </c>
      <c r="E482" s="10" t="s">
        <v>322</v>
      </c>
      <c r="F482" s="61" t="s">
        <v>383</v>
      </c>
      <c r="G482" s="48">
        <v>0</v>
      </c>
      <c r="H482" s="48">
        <f t="shared" si="8"/>
        <v>0</v>
      </c>
    </row>
    <row r="483" spans="2:8" ht="12.75">
      <c r="B483" s="8"/>
      <c r="C483" s="8"/>
      <c r="D483" s="9" t="s">
        <v>259</v>
      </c>
      <c r="E483" s="10" t="s">
        <v>260</v>
      </c>
      <c r="F483" s="61" t="s">
        <v>55</v>
      </c>
      <c r="G483" s="48">
        <v>0</v>
      </c>
      <c r="H483" s="48">
        <f t="shared" si="8"/>
        <v>0</v>
      </c>
    </row>
    <row r="484" spans="2:8" ht="12.75">
      <c r="B484" s="8"/>
      <c r="C484" s="8"/>
      <c r="D484" s="9" t="s">
        <v>236</v>
      </c>
      <c r="E484" s="10" t="s">
        <v>237</v>
      </c>
      <c r="F484" s="61" t="s">
        <v>657</v>
      </c>
      <c r="G484" s="48">
        <v>5200</v>
      </c>
      <c r="H484" s="48">
        <f t="shared" si="8"/>
        <v>49.056603773584904</v>
      </c>
    </row>
    <row r="485" spans="2:8" ht="12.75">
      <c r="B485" s="2" t="s">
        <v>658</v>
      </c>
      <c r="C485" s="2"/>
      <c r="D485" s="2"/>
      <c r="E485" s="3" t="s">
        <v>659</v>
      </c>
      <c r="F485" s="59" t="s">
        <v>660</v>
      </c>
      <c r="G485" s="64">
        <f>G486</f>
        <v>82841.53</v>
      </c>
      <c r="H485" s="64">
        <f t="shared" si="8"/>
        <v>15.001164361484443</v>
      </c>
    </row>
    <row r="486" spans="2:8" ht="15">
      <c r="B486" s="4"/>
      <c r="C486" s="5" t="s">
        <v>661</v>
      </c>
      <c r="D486" s="6"/>
      <c r="E486" s="7" t="s">
        <v>6</v>
      </c>
      <c r="F486" s="60" t="s">
        <v>660</v>
      </c>
      <c r="G486" s="63">
        <f>SUM(G487:G492)</f>
        <v>82841.53</v>
      </c>
      <c r="H486" s="63">
        <f t="shared" si="8"/>
        <v>15.001164361484443</v>
      </c>
    </row>
    <row r="487" spans="2:8" ht="22.5">
      <c r="B487" s="8"/>
      <c r="C487" s="8"/>
      <c r="D487" s="9" t="s">
        <v>662</v>
      </c>
      <c r="E487" s="10" t="s">
        <v>663</v>
      </c>
      <c r="F487" s="61" t="s">
        <v>664</v>
      </c>
      <c r="G487" s="48">
        <v>54000</v>
      </c>
      <c r="H487" s="48">
        <f t="shared" si="8"/>
        <v>64.28571428571429</v>
      </c>
    </row>
    <row r="488" spans="2:8" ht="22.5">
      <c r="B488" s="8"/>
      <c r="C488" s="8"/>
      <c r="D488" s="9" t="s">
        <v>352</v>
      </c>
      <c r="E488" s="10" t="s">
        <v>353</v>
      </c>
      <c r="F488" s="61" t="s">
        <v>665</v>
      </c>
      <c r="G488" s="48">
        <v>600</v>
      </c>
      <c r="H488" s="48">
        <f t="shared" si="8"/>
        <v>42.857142857142854</v>
      </c>
    </row>
    <row r="489" spans="2:8" ht="12.75">
      <c r="B489" s="8"/>
      <c r="C489" s="8"/>
      <c r="D489" s="9" t="s">
        <v>666</v>
      </c>
      <c r="E489" s="10" t="s">
        <v>667</v>
      </c>
      <c r="F489" s="61" t="s">
        <v>668</v>
      </c>
      <c r="G489" s="48">
        <v>900</v>
      </c>
      <c r="H489" s="48">
        <f t="shared" si="8"/>
        <v>30</v>
      </c>
    </row>
    <row r="490" spans="2:8" ht="12.75">
      <c r="B490" s="8"/>
      <c r="C490" s="8"/>
      <c r="D490" s="9" t="s">
        <v>233</v>
      </c>
      <c r="E490" s="10" t="s">
        <v>234</v>
      </c>
      <c r="F490" s="61" t="s">
        <v>669</v>
      </c>
      <c r="G490" s="48">
        <v>890.84</v>
      </c>
      <c r="H490" s="48">
        <f t="shared" si="8"/>
        <v>19.796444444444443</v>
      </c>
    </row>
    <row r="491" spans="2:8" ht="12.75">
      <c r="B491" s="8"/>
      <c r="C491" s="8"/>
      <c r="D491" s="9" t="s">
        <v>236</v>
      </c>
      <c r="E491" s="10" t="s">
        <v>237</v>
      </c>
      <c r="F491" s="61" t="s">
        <v>670</v>
      </c>
      <c r="G491" s="48">
        <v>2201.75</v>
      </c>
      <c r="H491" s="48">
        <f t="shared" si="8"/>
        <v>9.873318385650224</v>
      </c>
    </row>
    <row r="492" spans="2:8" ht="12.75">
      <c r="B492" s="8"/>
      <c r="C492" s="8"/>
      <c r="D492" s="9" t="s">
        <v>263</v>
      </c>
      <c r="E492" s="10" t="s">
        <v>218</v>
      </c>
      <c r="F492" s="61" t="s">
        <v>671</v>
      </c>
      <c r="G492" s="48">
        <v>24248.94</v>
      </c>
      <c r="H492" s="48">
        <f t="shared" si="8"/>
        <v>5.5485248287318605</v>
      </c>
    </row>
    <row r="493" spans="2:8" ht="15">
      <c r="B493" s="14"/>
      <c r="C493" s="14"/>
      <c r="D493" s="14"/>
      <c r="G493" s="48"/>
      <c r="H493" s="48"/>
    </row>
    <row r="494" spans="2:8" ht="12.75">
      <c r="B494" s="156" t="s">
        <v>211</v>
      </c>
      <c r="C494" s="157"/>
      <c r="D494" s="86"/>
      <c r="E494" s="85"/>
      <c r="F494" s="62" t="s">
        <v>672</v>
      </c>
      <c r="G494" s="48">
        <f>G133+G147+G157+G160+G166+G174+G215+G219+G236+G243+G246+G249+G348+G367+G422+G439+G470+G485</f>
        <v>6557426.09</v>
      </c>
      <c r="H494" s="48">
        <f t="shared" si="8"/>
        <v>32.09293460024894</v>
      </c>
    </row>
    <row r="525" spans="2:8" ht="27.75" customHeight="1">
      <c r="B525" s="158" t="s">
        <v>693</v>
      </c>
      <c r="C525" s="158"/>
      <c r="D525" s="158"/>
      <c r="E525" s="158"/>
      <c r="F525" s="158"/>
      <c r="G525" s="158"/>
      <c r="H525" s="158"/>
    </row>
    <row r="526" spans="2:8" ht="13.5" customHeight="1">
      <c r="B526" s="146"/>
      <c r="C526" s="146"/>
      <c r="D526" s="146"/>
      <c r="E526" s="146"/>
      <c r="F526" s="146"/>
      <c r="G526" s="146"/>
      <c r="H526" s="146"/>
    </row>
    <row r="527" spans="2:8" ht="12.75">
      <c r="B527" s="65" t="s">
        <v>686</v>
      </c>
      <c r="G527"/>
      <c r="H527"/>
    </row>
    <row r="528" spans="2:8" ht="24.75" customHeight="1">
      <c r="B528" s="118" t="s">
        <v>692</v>
      </c>
      <c r="D528" s="159" t="s">
        <v>8</v>
      </c>
      <c r="E528" s="160"/>
      <c r="F528" s="160"/>
      <c r="G528" s="160"/>
      <c r="H528" s="160"/>
    </row>
    <row r="529" spans="7:8" ht="12.75">
      <c r="G529"/>
      <c r="H529"/>
    </row>
    <row r="530" spans="2:8" ht="51">
      <c r="B530" s="1" t="s">
        <v>0</v>
      </c>
      <c r="C530" s="17" t="s">
        <v>681</v>
      </c>
      <c r="D530" s="1"/>
      <c r="E530" s="1" t="s">
        <v>1</v>
      </c>
      <c r="F530" s="24" t="s">
        <v>678</v>
      </c>
      <c r="G530" s="124" t="s">
        <v>679</v>
      </c>
      <c r="H530" s="125" t="s">
        <v>680</v>
      </c>
    </row>
    <row r="531" spans="2:8" ht="12.75">
      <c r="B531" s="2" t="s">
        <v>2</v>
      </c>
      <c r="C531" s="2"/>
      <c r="D531" s="2"/>
      <c r="E531" s="3" t="s">
        <v>3</v>
      </c>
      <c r="F531" s="21" t="s">
        <v>4</v>
      </c>
      <c r="G531" s="64">
        <f>G532</f>
        <v>160821.87</v>
      </c>
      <c r="H531" s="64">
        <f>G531*100/F531</f>
        <v>99.99991916528833</v>
      </c>
    </row>
    <row r="532" spans="2:8" ht="15">
      <c r="B532" s="4"/>
      <c r="C532" s="53" t="s">
        <v>5</v>
      </c>
      <c r="D532" s="120"/>
      <c r="E532" s="121" t="s">
        <v>6</v>
      </c>
      <c r="F532" s="122" t="s">
        <v>4</v>
      </c>
      <c r="G532" s="126">
        <v>160821.87</v>
      </c>
      <c r="H532" s="127">
        <f aca="true" t="shared" si="9" ref="H532:H541">G532*100/F532</f>
        <v>99.99991916528833</v>
      </c>
    </row>
    <row r="533" spans="2:8" ht="12.75">
      <c r="B533" s="2" t="s">
        <v>30</v>
      </c>
      <c r="C533" s="2"/>
      <c r="D533" s="2"/>
      <c r="E533" s="3" t="s">
        <v>31</v>
      </c>
      <c r="F533" s="119" t="s">
        <v>36</v>
      </c>
      <c r="G533" s="64">
        <f>G534</f>
        <v>23509</v>
      </c>
      <c r="H533" s="64">
        <f t="shared" si="9"/>
        <v>53.796338672768876</v>
      </c>
    </row>
    <row r="534" spans="2:8" ht="15">
      <c r="B534" s="4"/>
      <c r="C534" s="53" t="s">
        <v>33</v>
      </c>
      <c r="D534" s="120"/>
      <c r="E534" s="121" t="s">
        <v>34</v>
      </c>
      <c r="F534" s="123" t="s">
        <v>36</v>
      </c>
      <c r="G534" s="126">
        <v>23509</v>
      </c>
      <c r="H534" s="127">
        <f t="shared" si="9"/>
        <v>53.796338672768876</v>
      </c>
    </row>
    <row r="535" spans="2:8" ht="22.5">
      <c r="B535" s="2" t="s">
        <v>45</v>
      </c>
      <c r="C535" s="2"/>
      <c r="D535" s="2"/>
      <c r="E535" s="3" t="s">
        <v>46</v>
      </c>
      <c r="F535" s="21" t="s">
        <v>47</v>
      </c>
      <c r="G535" s="64">
        <f>G536</f>
        <v>387</v>
      </c>
      <c r="H535" s="64">
        <f t="shared" si="9"/>
        <v>52.22672064777328</v>
      </c>
    </row>
    <row r="536" spans="2:8" ht="22.5">
      <c r="B536" s="4"/>
      <c r="C536" s="53" t="s">
        <v>48</v>
      </c>
      <c r="D536" s="120"/>
      <c r="E536" s="121" t="s">
        <v>49</v>
      </c>
      <c r="F536" s="122" t="s">
        <v>47</v>
      </c>
      <c r="G536" s="126">
        <v>387</v>
      </c>
      <c r="H536" s="127">
        <f t="shared" si="9"/>
        <v>52.22672064777328</v>
      </c>
    </row>
    <row r="537" spans="2:8" ht="12.75">
      <c r="B537" s="2" t="s">
        <v>162</v>
      </c>
      <c r="C537" s="2"/>
      <c r="D537" s="2"/>
      <c r="E537" s="3" t="s">
        <v>163</v>
      </c>
      <c r="F537" s="119" t="s">
        <v>676</v>
      </c>
      <c r="G537" s="64">
        <f>SUM(G538:G540)</f>
        <v>646443</v>
      </c>
      <c r="H537" s="64">
        <f t="shared" si="9"/>
        <v>48.77342688999547</v>
      </c>
    </row>
    <row r="538" spans="2:8" ht="22.5">
      <c r="B538" s="4"/>
      <c r="C538" s="53" t="s">
        <v>165</v>
      </c>
      <c r="D538" s="120"/>
      <c r="E538" s="121" t="s">
        <v>166</v>
      </c>
      <c r="F538" s="122" t="s">
        <v>167</v>
      </c>
      <c r="G538" s="126">
        <v>635232</v>
      </c>
      <c r="H538" s="127">
        <f t="shared" si="9"/>
        <v>48.63578592757063</v>
      </c>
    </row>
    <row r="539" spans="2:8" ht="45">
      <c r="B539" s="4"/>
      <c r="C539" s="53" t="s">
        <v>168</v>
      </c>
      <c r="D539" s="120"/>
      <c r="E539" s="121" t="s">
        <v>169</v>
      </c>
      <c r="F539" s="122" t="s">
        <v>170</v>
      </c>
      <c r="G539" s="126">
        <v>1848</v>
      </c>
      <c r="H539" s="127">
        <f t="shared" si="9"/>
        <v>49.945945945945944</v>
      </c>
    </row>
    <row r="540" spans="2:8" ht="22.5">
      <c r="B540" s="4"/>
      <c r="C540" s="53" t="s">
        <v>171</v>
      </c>
      <c r="D540" s="120"/>
      <c r="E540" s="121" t="s">
        <v>172</v>
      </c>
      <c r="F540" s="123" t="s">
        <v>174</v>
      </c>
      <c r="G540" s="126">
        <v>9363</v>
      </c>
      <c r="H540" s="127">
        <f t="shared" si="9"/>
        <v>60.01923076923077</v>
      </c>
    </row>
    <row r="541" spans="2:8" ht="12.75">
      <c r="B541" s="161" t="s">
        <v>211</v>
      </c>
      <c r="C541" s="161"/>
      <c r="D541" s="161"/>
      <c r="E541" s="161"/>
      <c r="F541" s="127">
        <f>F531+F533+F535+F537</f>
        <v>1530663</v>
      </c>
      <c r="G541" s="127">
        <f>G531+G533+G535+G537</f>
        <v>831160.87</v>
      </c>
      <c r="H541" s="127">
        <f t="shared" si="9"/>
        <v>54.30070956180426</v>
      </c>
    </row>
    <row r="542" spans="1:8" ht="12.75">
      <c r="A542" s="155"/>
      <c r="B542" s="155"/>
      <c r="C542" s="155"/>
      <c r="D542" s="155"/>
      <c r="E542" s="155"/>
      <c r="F542" s="155"/>
      <c r="G542"/>
      <c r="H542"/>
    </row>
    <row r="543" spans="7:8" ht="12.75">
      <c r="G543"/>
      <c r="H543"/>
    </row>
    <row r="544" spans="2:8" ht="12.75">
      <c r="B544" s="65" t="s">
        <v>688</v>
      </c>
      <c r="G544"/>
      <c r="H544"/>
    </row>
    <row r="545" spans="2:8" ht="51">
      <c r="B545" s="9" t="s">
        <v>673</v>
      </c>
      <c r="C545" s="9" t="s">
        <v>674</v>
      </c>
      <c r="D545" s="9" t="s">
        <v>675</v>
      </c>
      <c r="E545" s="16" t="s">
        <v>677</v>
      </c>
      <c r="F545" s="24" t="s">
        <v>678</v>
      </c>
      <c r="G545" s="124" t="s">
        <v>679</v>
      </c>
      <c r="H545" s="125" t="s">
        <v>680</v>
      </c>
    </row>
    <row r="546" spans="2:8" ht="12.75">
      <c r="B546" s="2" t="s">
        <v>2</v>
      </c>
      <c r="C546" s="2"/>
      <c r="D546" s="2"/>
      <c r="E546" s="3" t="s">
        <v>3</v>
      </c>
      <c r="F546" s="128" t="s">
        <v>4</v>
      </c>
      <c r="G546" s="129">
        <f>G547</f>
        <v>160821.87</v>
      </c>
      <c r="H546" s="134">
        <f>G546*100/F546</f>
        <v>99.99991916528833</v>
      </c>
    </row>
    <row r="547" spans="2:8" ht="15">
      <c r="B547" s="4"/>
      <c r="C547" s="5" t="s">
        <v>5</v>
      </c>
      <c r="D547" s="6"/>
      <c r="E547" s="7" t="s">
        <v>6</v>
      </c>
      <c r="F547" s="130" t="s">
        <v>4</v>
      </c>
      <c r="G547" s="132">
        <f>SUM(G548:G555)</f>
        <v>160821.87</v>
      </c>
      <c r="H547" s="143">
        <f aca="true" t="shared" si="10" ref="H547:H587">G547*100/F547</f>
        <v>99.99991916528833</v>
      </c>
    </row>
    <row r="548" spans="2:8" ht="12.75">
      <c r="B548" s="8"/>
      <c r="C548" s="8"/>
      <c r="D548" s="9" t="s">
        <v>224</v>
      </c>
      <c r="E548" s="10" t="s">
        <v>225</v>
      </c>
      <c r="F548" s="131" t="s">
        <v>226</v>
      </c>
      <c r="G548" s="133">
        <v>1822</v>
      </c>
      <c r="H548" s="141">
        <f t="shared" si="10"/>
        <v>100</v>
      </c>
    </row>
    <row r="549" spans="2:8" ht="12.75">
      <c r="B549" s="8"/>
      <c r="C549" s="8"/>
      <c r="D549" s="9" t="s">
        <v>227</v>
      </c>
      <c r="E549" s="10" t="s">
        <v>228</v>
      </c>
      <c r="F549" s="131" t="s">
        <v>229</v>
      </c>
      <c r="G549" s="133">
        <v>275.12</v>
      </c>
      <c r="H549" s="141">
        <f t="shared" si="10"/>
        <v>100.04363636363637</v>
      </c>
    </row>
    <row r="550" spans="2:8" ht="12.75">
      <c r="B550" s="8"/>
      <c r="C550" s="8"/>
      <c r="D550" s="9" t="s">
        <v>230</v>
      </c>
      <c r="E550" s="10" t="s">
        <v>231</v>
      </c>
      <c r="F550" s="131" t="s">
        <v>232</v>
      </c>
      <c r="G550" s="133">
        <v>44.64</v>
      </c>
      <c r="H550" s="141">
        <f t="shared" si="10"/>
        <v>99.2</v>
      </c>
    </row>
    <row r="551" spans="2:8" ht="12.75">
      <c r="B551" s="8"/>
      <c r="C551" s="8"/>
      <c r="D551" s="9" t="s">
        <v>233</v>
      </c>
      <c r="E551" s="10" t="s">
        <v>234</v>
      </c>
      <c r="F551" s="131" t="s">
        <v>235</v>
      </c>
      <c r="G551" s="133">
        <v>24.23</v>
      </c>
      <c r="H551" s="141">
        <f t="shared" si="10"/>
        <v>100.95833333333333</v>
      </c>
    </row>
    <row r="552" spans="2:8" ht="12.75">
      <c r="B552" s="8"/>
      <c r="C552" s="8"/>
      <c r="D552" s="9" t="s">
        <v>236</v>
      </c>
      <c r="E552" s="10" t="s">
        <v>237</v>
      </c>
      <c r="F552" s="131" t="s">
        <v>238</v>
      </c>
      <c r="G552" s="133">
        <v>830</v>
      </c>
      <c r="H552" s="141">
        <f t="shared" si="10"/>
        <v>100</v>
      </c>
    </row>
    <row r="553" spans="2:8" ht="12.75">
      <c r="B553" s="8"/>
      <c r="C553" s="8"/>
      <c r="D553" s="9" t="s">
        <v>239</v>
      </c>
      <c r="E553" s="10" t="s">
        <v>240</v>
      </c>
      <c r="F553" s="131" t="s">
        <v>241</v>
      </c>
      <c r="G553" s="133">
        <v>157668.5</v>
      </c>
      <c r="H553" s="141">
        <f t="shared" si="10"/>
        <v>99.99968287995738</v>
      </c>
    </row>
    <row r="554" spans="2:8" ht="22.5">
      <c r="B554" s="8"/>
      <c r="C554" s="8"/>
      <c r="D554" s="9" t="s">
        <v>242</v>
      </c>
      <c r="E554" s="10" t="s">
        <v>243</v>
      </c>
      <c r="F554" s="131" t="s">
        <v>244</v>
      </c>
      <c r="G554" s="133">
        <v>12.2</v>
      </c>
      <c r="H554" s="141">
        <f t="shared" si="10"/>
        <v>101.66666666666667</v>
      </c>
    </row>
    <row r="555" spans="2:8" ht="12.75">
      <c r="B555" s="8"/>
      <c r="C555" s="8"/>
      <c r="D555" s="9" t="s">
        <v>245</v>
      </c>
      <c r="E555" s="10" t="s">
        <v>246</v>
      </c>
      <c r="F555" s="131" t="s">
        <v>247</v>
      </c>
      <c r="G555" s="133">
        <v>145.18</v>
      </c>
      <c r="H555" s="141">
        <f t="shared" si="10"/>
        <v>100.12413793103448</v>
      </c>
    </row>
    <row r="556" spans="2:8" ht="12.75">
      <c r="B556" s="2" t="s">
        <v>30</v>
      </c>
      <c r="C556" s="2"/>
      <c r="D556" s="2"/>
      <c r="E556" s="3" t="s">
        <v>31</v>
      </c>
      <c r="F556" s="128" t="s">
        <v>36</v>
      </c>
      <c r="G556" s="129">
        <f>G557</f>
        <v>23509</v>
      </c>
      <c r="H556" s="134">
        <f t="shared" si="10"/>
        <v>53.796338672768876</v>
      </c>
    </row>
    <row r="557" spans="2:8" ht="15">
      <c r="B557" s="4"/>
      <c r="C557" s="5" t="s">
        <v>33</v>
      </c>
      <c r="D557" s="6"/>
      <c r="E557" s="7" t="s">
        <v>34</v>
      </c>
      <c r="F557" s="130" t="s">
        <v>36</v>
      </c>
      <c r="G557" s="132">
        <f>SUM(G558:G563)</f>
        <v>23509</v>
      </c>
      <c r="H557" s="143">
        <f t="shared" si="10"/>
        <v>53.796338672768876</v>
      </c>
    </row>
    <row r="558" spans="2:8" ht="12.75">
      <c r="B558" s="8"/>
      <c r="C558" s="8"/>
      <c r="D558" s="9" t="s">
        <v>224</v>
      </c>
      <c r="E558" s="10" t="s">
        <v>225</v>
      </c>
      <c r="F558" s="131" t="s">
        <v>294</v>
      </c>
      <c r="G558" s="133">
        <v>12300</v>
      </c>
      <c r="H558" s="141">
        <f t="shared" si="10"/>
        <v>50</v>
      </c>
    </row>
    <row r="559" spans="2:8" ht="12.75">
      <c r="B559" s="8"/>
      <c r="C559" s="8"/>
      <c r="D559" s="9" t="s">
        <v>227</v>
      </c>
      <c r="E559" s="10" t="s">
        <v>228</v>
      </c>
      <c r="F559" s="131" t="s">
        <v>295</v>
      </c>
      <c r="G559" s="133">
        <v>1857</v>
      </c>
      <c r="H559" s="141">
        <f t="shared" si="10"/>
        <v>50</v>
      </c>
    </row>
    <row r="560" spans="2:8" ht="12.75">
      <c r="B560" s="8"/>
      <c r="C560" s="8"/>
      <c r="D560" s="9" t="s">
        <v>230</v>
      </c>
      <c r="E560" s="10" t="s">
        <v>231</v>
      </c>
      <c r="F560" s="131" t="s">
        <v>296</v>
      </c>
      <c r="G560" s="133">
        <v>301.5</v>
      </c>
      <c r="H560" s="141">
        <f t="shared" si="10"/>
        <v>50</v>
      </c>
    </row>
    <row r="561" spans="2:8" ht="12.75">
      <c r="B561" s="8"/>
      <c r="C561" s="8"/>
      <c r="D561" s="9" t="s">
        <v>233</v>
      </c>
      <c r="E561" s="10" t="s">
        <v>234</v>
      </c>
      <c r="F561" s="131" t="s">
        <v>292</v>
      </c>
      <c r="G561" s="133">
        <v>920.97</v>
      </c>
      <c r="H561" s="141">
        <f t="shared" si="10"/>
        <v>83.72454545454545</v>
      </c>
    </row>
    <row r="562" spans="2:8" ht="12.75">
      <c r="B562" s="8"/>
      <c r="C562" s="8"/>
      <c r="D562" s="9" t="s">
        <v>236</v>
      </c>
      <c r="E562" s="10" t="s">
        <v>237</v>
      </c>
      <c r="F562" s="131" t="s">
        <v>297</v>
      </c>
      <c r="G562" s="133">
        <v>7662.78</v>
      </c>
      <c r="H562" s="141">
        <f t="shared" si="10"/>
        <v>65.58914662329882</v>
      </c>
    </row>
    <row r="563" spans="2:8" ht="12.75">
      <c r="B563" s="8"/>
      <c r="C563" s="8"/>
      <c r="D563" s="9" t="s">
        <v>298</v>
      </c>
      <c r="E563" s="10" t="s">
        <v>299</v>
      </c>
      <c r="F563" s="131" t="s">
        <v>95</v>
      </c>
      <c r="G563" s="133">
        <v>466.75</v>
      </c>
      <c r="H563" s="141">
        <f t="shared" si="10"/>
        <v>23.3375</v>
      </c>
    </row>
    <row r="564" spans="2:8" ht="22.5">
      <c r="B564" s="2" t="s">
        <v>45</v>
      </c>
      <c r="C564" s="2"/>
      <c r="D564" s="2"/>
      <c r="E564" s="3" t="s">
        <v>46</v>
      </c>
      <c r="F564" s="128" t="s">
        <v>47</v>
      </c>
      <c r="G564" s="144">
        <f>G565</f>
        <v>387</v>
      </c>
      <c r="H564" s="134">
        <f t="shared" si="10"/>
        <v>52.22672064777328</v>
      </c>
    </row>
    <row r="565" spans="2:8" ht="22.5">
      <c r="B565" s="4"/>
      <c r="C565" s="5" t="s">
        <v>48</v>
      </c>
      <c r="D565" s="6"/>
      <c r="E565" s="7" t="s">
        <v>49</v>
      </c>
      <c r="F565" s="130" t="s">
        <v>47</v>
      </c>
      <c r="G565" s="132">
        <f>G566+G567</f>
        <v>387</v>
      </c>
      <c r="H565" s="143">
        <f t="shared" si="10"/>
        <v>52.22672064777328</v>
      </c>
    </row>
    <row r="566" spans="2:8" ht="12.75">
      <c r="B566" s="8"/>
      <c r="C566" s="8"/>
      <c r="D566" s="9" t="s">
        <v>236</v>
      </c>
      <c r="E566" s="10" t="s">
        <v>237</v>
      </c>
      <c r="F566" s="131" t="s">
        <v>355</v>
      </c>
      <c r="G566" s="133">
        <v>337</v>
      </c>
      <c r="H566" s="141">
        <f t="shared" si="10"/>
        <v>48.769898697539794</v>
      </c>
    </row>
    <row r="567" spans="2:8" ht="22.5">
      <c r="B567" s="8"/>
      <c r="C567" s="8"/>
      <c r="D567" s="9" t="s">
        <v>242</v>
      </c>
      <c r="E567" s="10" t="s">
        <v>243</v>
      </c>
      <c r="F567" s="131" t="s">
        <v>356</v>
      </c>
      <c r="G567" s="133">
        <v>50</v>
      </c>
      <c r="H567" s="141">
        <f t="shared" si="10"/>
        <v>100</v>
      </c>
    </row>
    <row r="568" spans="2:8" ht="12.75">
      <c r="B568" s="2" t="s">
        <v>162</v>
      </c>
      <c r="C568" s="2"/>
      <c r="D568" s="2"/>
      <c r="E568" s="3" t="s">
        <v>163</v>
      </c>
      <c r="F568" s="128" t="s">
        <v>676</v>
      </c>
      <c r="G568" s="129">
        <f>G569+G583+G585</f>
        <v>596549.62</v>
      </c>
      <c r="H568" s="134">
        <f t="shared" si="10"/>
        <v>45.00902519993964</v>
      </c>
    </row>
    <row r="569" spans="2:8" ht="22.5">
      <c r="B569" s="4"/>
      <c r="C569" s="5" t="s">
        <v>165</v>
      </c>
      <c r="D569" s="6"/>
      <c r="E569" s="7" t="s">
        <v>166</v>
      </c>
      <c r="F569" s="130" t="s">
        <v>167</v>
      </c>
      <c r="G569" s="132">
        <f>SUM(G570:G582)</f>
        <v>591259.18</v>
      </c>
      <c r="H569" s="143">
        <f t="shared" si="10"/>
        <v>45.269059030702095</v>
      </c>
    </row>
    <row r="570" spans="2:8" ht="12.75">
      <c r="B570" s="8"/>
      <c r="C570" s="8"/>
      <c r="D570" s="9" t="s">
        <v>529</v>
      </c>
      <c r="E570" s="10" t="s">
        <v>530</v>
      </c>
      <c r="F570" s="131" t="s">
        <v>531</v>
      </c>
      <c r="G570" s="133">
        <v>571466.1</v>
      </c>
      <c r="H570" s="141">
        <f t="shared" si="10"/>
        <v>45.8484512493341</v>
      </c>
    </row>
    <row r="571" spans="2:8" ht="12.75">
      <c r="B571" s="8"/>
      <c r="C571" s="8"/>
      <c r="D571" s="9" t="s">
        <v>224</v>
      </c>
      <c r="E571" s="10" t="s">
        <v>225</v>
      </c>
      <c r="F571" s="131" t="s">
        <v>532</v>
      </c>
      <c r="G571" s="133">
        <v>6901.69</v>
      </c>
      <c r="H571" s="141">
        <f t="shared" si="10"/>
        <v>30.007347826086956</v>
      </c>
    </row>
    <row r="572" spans="2:8" ht="12.75">
      <c r="B572" s="8"/>
      <c r="C572" s="8"/>
      <c r="D572" s="9" t="s">
        <v>227</v>
      </c>
      <c r="E572" s="10" t="s">
        <v>228</v>
      </c>
      <c r="F572" s="131" t="s">
        <v>533</v>
      </c>
      <c r="G572" s="133">
        <v>8176.05</v>
      </c>
      <c r="H572" s="141">
        <f t="shared" si="10"/>
        <v>34.09528773978315</v>
      </c>
    </row>
    <row r="573" spans="2:8" ht="12.75">
      <c r="B573" s="8"/>
      <c r="C573" s="8"/>
      <c r="D573" s="9" t="s">
        <v>230</v>
      </c>
      <c r="E573" s="10" t="s">
        <v>231</v>
      </c>
      <c r="F573" s="11" t="s">
        <v>534</v>
      </c>
      <c r="G573" s="133">
        <v>182.31</v>
      </c>
      <c r="H573" s="141">
        <f t="shared" si="10"/>
        <v>32.32446808510638</v>
      </c>
    </row>
    <row r="574" spans="2:8" ht="12.75">
      <c r="B574" s="8"/>
      <c r="C574" s="8"/>
      <c r="D574" s="9" t="s">
        <v>233</v>
      </c>
      <c r="E574" s="10" t="s">
        <v>234</v>
      </c>
      <c r="F574" s="11" t="s">
        <v>535</v>
      </c>
      <c r="G574" s="133">
        <v>692.25</v>
      </c>
      <c r="H574" s="141">
        <f t="shared" si="10"/>
        <v>35.0328947368421</v>
      </c>
    </row>
    <row r="575" spans="2:8" ht="12.75">
      <c r="B575" s="8"/>
      <c r="C575" s="8"/>
      <c r="D575" s="9" t="s">
        <v>321</v>
      </c>
      <c r="E575" s="10" t="s">
        <v>322</v>
      </c>
      <c r="F575" s="11" t="s">
        <v>55</v>
      </c>
      <c r="G575" s="133">
        <v>428.51</v>
      </c>
      <c r="H575" s="141">
        <f t="shared" si="10"/>
        <v>42.851</v>
      </c>
    </row>
    <row r="576" spans="2:8" ht="12.75">
      <c r="B576" s="8"/>
      <c r="C576" s="8"/>
      <c r="D576" s="9" t="s">
        <v>236</v>
      </c>
      <c r="E576" s="10" t="s">
        <v>237</v>
      </c>
      <c r="F576" s="11" t="s">
        <v>536</v>
      </c>
      <c r="G576" s="133">
        <v>1312.06</v>
      </c>
      <c r="H576" s="141">
        <f t="shared" si="10"/>
        <v>46.05335205335205</v>
      </c>
    </row>
    <row r="577" spans="2:8" ht="22.5">
      <c r="B577" s="8"/>
      <c r="C577" s="8"/>
      <c r="D577" s="9" t="s">
        <v>332</v>
      </c>
      <c r="E577" s="10" t="s">
        <v>333</v>
      </c>
      <c r="F577" s="11" t="s">
        <v>537</v>
      </c>
      <c r="G577" s="133">
        <v>1033.43</v>
      </c>
      <c r="H577" s="141">
        <f t="shared" si="10"/>
        <v>41.3372</v>
      </c>
    </row>
    <row r="578" spans="2:8" ht="12.75">
      <c r="B578" s="8"/>
      <c r="C578" s="8"/>
      <c r="D578" s="9" t="s">
        <v>298</v>
      </c>
      <c r="E578" s="10" t="s">
        <v>299</v>
      </c>
      <c r="F578" s="11" t="s">
        <v>538</v>
      </c>
      <c r="G578" s="133">
        <v>0</v>
      </c>
      <c r="H578" s="141">
        <f t="shared" si="10"/>
        <v>0</v>
      </c>
    </row>
    <row r="579" spans="2:8" ht="12.75">
      <c r="B579" s="8"/>
      <c r="C579" s="8"/>
      <c r="D579" s="9" t="s">
        <v>340</v>
      </c>
      <c r="E579" s="10" t="s">
        <v>341</v>
      </c>
      <c r="F579" s="11" t="s">
        <v>539</v>
      </c>
      <c r="G579" s="133">
        <v>679.96</v>
      </c>
      <c r="H579" s="141">
        <f t="shared" si="10"/>
        <v>74.96802646085997</v>
      </c>
    </row>
    <row r="580" spans="2:8" ht="22.5">
      <c r="B580" s="8"/>
      <c r="C580" s="8"/>
      <c r="D580" s="9" t="s">
        <v>343</v>
      </c>
      <c r="E580" s="10" t="s">
        <v>344</v>
      </c>
      <c r="F580" s="11" t="s">
        <v>91</v>
      </c>
      <c r="G580" s="133">
        <v>0</v>
      </c>
      <c r="H580" s="141">
        <f t="shared" si="10"/>
        <v>0</v>
      </c>
    </row>
    <row r="581" spans="2:8" ht="22.5">
      <c r="B581" s="8"/>
      <c r="C581" s="8"/>
      <c r="D581" s="9" t="s">
        <v>242</v>
      </c>
      <c r="E581" s="10" t="s">
        <v>243</v>
      </c>
      <c r="F581" s="11" t="s">
        <v>307</v>
      </c>
      <c r="G581" s="133">
        <v>81.25</v>
      </c>
      <c r="H581" s="141">
        <f t="shared" si="10"/>
        <v>16.25</v>
      </c>
    </row>
    <row r="582" spans="2:8" ht="12.75">
      <c r="B582" s="8"/>
      <c r="C582" s="8"/>
      <c r="D582" s="9" t="s">
        <v>245</v>
      </c>
      <c r="E582" s="10" t="s">
        <v>246</v>
      </c>
      <c r="F582" s="11" t="s">
        <v>78</v>
      </c>
      <c r="G582" s="133">
        <v>305.57</v>
      </c>
      <c r="H582" s="141">
        <f t="shared" si="10"/>
        <v>20.371333333333332</v>
      </c>
    </row>
    <row r="583" spans="2:8" ht="45">
      <c r="B583" s="4"/>
      <c r="C583" s="5" t="s">
        <v>168</v>
      </c>
      <c r="D583" s="6"/>
      <c r="E583" s="7" t="s">
        <v>169</v>
      </c>
      <c r="F583" s="12" t="s">
        <v>170</v>
      </c>
      <c r="G583" s="132">
        <f>G584</f>
        <v>1091.34</v>
      </c>
      <c r="H583" s="134">
        <f t="shared" si="10"/>
        <v>29.49567567567567</v>
      </c>
    </row>
    <row r="584" spans="2:8" ht="12.75">
      <c r="B584" s="8"/>
      <c r="C584" s="8"/>
      <c r="D584" s="9" t="s">
        <v>540</v>
      </c>
      <c r="E584" s="10" t="s">
        <v>541</v>
      </c>
      <c r="F584" s="11" t="s">
        <v>170</v>
      </c>
      <c r="G584" s="133">
        <v>1091.34</v>
      </c>
      <c r="H584" s="141">
        <f t="shared" si="10"/>
        <v>29.49567567567567</v>
      </c>
    </row>
    <row r="585" spans="2:8" ht="22.5">
      <c r="B585" s="4"/>
      <c r="C585" s="5" t="s">
        <v>171</v>
      </c>
      <c r="D585" s="6"/>
      <c r="E585" s="7" t="s">
        <v>172</v>
      </c>
      <c r="F585" s="12" t="s">
        <v>174</v>
      </c>
      <c r="G585" s="132">
        <f>SUM(G586)</f>
        <v>4199.1</v>
      </c>
      <c r="H585" s="134">
        <f t="shared" si="10"/>
        <v>26.917307692307695</v>
      </c>
    </row>
    <row r="586" spans="2:8" ht="12.75">
      <c r="B586" s="28"/>
      <c r="C586" s="28"/>
      <c r="D586" s="45" t="s">
        <v>529</v>
      </c>
      <c r="E586" s="36" t="s">
        <v>530</v>
      </c>
      <c r="F586" s="137" t="s">
        <v>174</v>
      </c>
      <c r="G586" s="138">
        <v>4199.1</v>
      </c>
      <c r="H586" s="142">
        <f t="shared" si="10"/>
        <v>26.917307692307695</v>
      </c>
    </row>
    <row r="587" spans="2:8" ht="12.75">
      <c r="B587" s="135"/>
      <c r="C587" s="136"/>
      <c r="D587" s="136"/>
      <c r="E587" s="139" t="s">
        <v>211</v>
      </c>
      <c r="F587" s="140">
        <f>F546+F556+F564+F568</f>
        <v>1530663</v>
      </c>
      <c r="G587" s="140">
        <f>G546+G556+G564+G568</f>
        <v>781267.49</v>
      </c>
      <c r="H587" s="145">
        <f t="shared" si="10"/>
        <v>51.041116823232805</v>
      </c>
    </row>
    <row r="588" spans="7:8" ht="12.75">
      <c r="G588"/>
      <c r="H588"/>
    </row>
    <row r="589" spans="7:8" ht="12.75">
      <c r="G589"/>
      <c r="H589"/>
    </row>
    <row r="590" spans="7:8" ht="12.75">
      <c r="G590"/>
      <c r="H590"/>
    </row>
    <row r="591" spans="7:8" ht="12.75">
      <c r="G591"/>
      <c r="H591"/>
    </row>
    <row r="592" spans="7:8" ht="12.75">
      <c r="G592"/>
      <c r="H592"/>
    </row>
    <row r="593" spans="7:8" ht="12.75">
      <c r="G593"/>
      <c r="H593"/>
    </row>
    <row r="594" spans="7:8" ht="12.75">
      <c r="G594"/>
      <c r="H594"/>
    </row>
    <row r="595" spans="7:8" ht="12.75">
      <c r="G595"/>
      <c r="H595"/>
    </row>
    <row r="596" spans="7:8" ht="12.75">
      <c r="G596"/>
      <c r="H596"/>
    </row>
    <row r="597" spans="7:8" ht="12.75">
      <c r="G597"/>
      <c r="H597"/>
    </row>
    <row r="598" spans="7:8" ht="12.75">
      <c r="G598"/>
      <c r="H598"/>
    </row>
    <row r="599" spans="7:8" ht="12.75">
      <c r="G599"/>
      <c r="H599"/>
    </row>
    <row r="600" spans="7:8" ht="12.75">
      <c r="G600"/>
      <c r="H600"/>
    </row>
    <row r="601" spans="7:8" ht="12.75">
      <c r="G601"/>
      <c r="H601"/>
    </row>
    <row r="602" spans="7:8" ht="12.75">
      <c r="G602"/>
      <c r="H602"/>
    </row>
    <row r="603" spans="7:8" ht="12.75">
      <c r="G603"/>
      <c r="H603"/>
    </row>
    <row r="604" spans="7:8" ht="12.75">
      <c r="G604"/>
      <c r="H604"/>
    </row>
    <row r="605" spans="7:8" ht="12.75">
      <c r="G605"/>
      <c r="H605"/>
    </row>
    <row r="606" spans="7:8" ht="12.75">
      <c r="G606"/>
      <c r="H606"/>
    </row>
    <row r="607" spans="7:8" ht="12.75">
      <c r="G607"/>
      <c r="H607"/>
    </row>
    <row r="608" spans="7:8" ht="12.75">
      <c r="G608"/>
      <c r="H608"/>
    </row>
    <row r="609" spans="7:8" ht="12.75">
      <c r="G609"/>
      <c r="H609"/>
    </row>
    <row r="610" spans="7:8" ht="12.75">
      <c r="G610"/>
      <c r="H610"/>
    </row>
    <row r="611" spans="7:8" ht="12.75">
      <c r="G611"/>
      <c r="H611"/>
    </row>
    <row r="612" spans="7:8" ht="12.75">
      <c r="G612"/>
      <c r="H612"/>
    </row>
    <row r="613" spans="7:8" ht="12.75">
      <c r="G613"/>
      <c r="H613"/>
    </row>
    <row r="614" spans="7:8" ht="12.75">
      <c r="G614"/>
      <c r="H614"/>
    </row>
    <row r="615" spans="7:8" ht="12.75">
      <c r="G615"/>
      <c r="H615"/>
    </row>
    <row r="616" spans="7:8" ht="12.75">
      <c r="G616"/>
      <c r="H616"/>
    </row>
    <row r="617" spans="7:8" ht="12.75">
      <c r="G617"/>
      <c r="H617"/>
    </row>
    <row r="618" spans="7:8" ht="12.75">
      <c r="G618"/>
      <c r="H618"/>
    </row>
    <row r="619" spans="7:8" ht="12.75">
      <c r="G619"/>
      <c r="H619"/>
    </row>
    <row r="620" spans="7:8" ht="12.75">
      <c r="G620"/>
      <c r="H620"/>
    </row>
    <row r="621" spans="7:8" ht="12.75">
      <c r="G621"/>
      <c r="H621"/>
    </row>
    <row r="622" spans="7:8" ht="12.75">
      <c r="G622"/>
      <c r="H622"/>
    </row>
    <row r="623" spans="7:8" ht="12.75">
      <c r="G623"/>
      <c r="H623"/>
    </row>
    <row r="624" spans="7:8" ht="12.75">
      <c r="G624"/>
      <c r="H624"/>
    </row>
    <row r="625" spans="7:8" ht="12.75">
      <c r="G625"/>
      <c r="H625"/>
    </row>
    <row r="626" spans="7:8" ht="12.75">
      <c r="G626"/>
      <c r="H626"/>
    </row>
    <row r="627" spans="7:8" ht="12.75">
      <c r="G627"/>
      <c r="H627"/>
    </row>
    <row r="628" spans="7:8" ht="12.75">
      <c r="G628"/>
      <c r="H628"/>
    </row>
    <row r="629" spans="7:8" ht="12.75">
      <c r="G629"/>
      <c r="H629"/>
    </row>
    <row r="630" spans="7:8" ht="12.75">
      <c r="G630"/>
      <c r="H630"/>
    </row>
    <row r="631" spans="7:8" ht="12.75">
      <c r="G631"/>
      <c r="H631"/>
    </row>
    <row r="632" spans="7:8" ht="12.75">
      <c r="G632"/>
      <c r="H632"/>
    </row>
    <row r="633" spans="7:8" ht="12.75">
      <c r="G633"/>
      <c r="H633"/>
    </row>
    <row r="634" spans="7:8" ht="12.75">
      <c r="G634"/>
      <c r="H634"/>
    </row>
    <row r="635" spans="7:8" ht="12.75">
      <c r="G635"/>
      <c r="H635"/>
    </row>
    <row r="636" spans="7:8" ht="12.75">
      <c r="G636"/>
      <c r="H636"/>
    </row>
    <row r="637" spans="7:8" ht="12.75">
      <c r="G637"/>
      <c r="H637"/>
    </row>
    <row r="638" spans="7:8" ht="12.75">
      <c r="G638"/>
      <c r="H638"/>
    </row>
    <row r="639" spans="7:8" ht="12.75">
      <c r="G639"/>
      <c r="H639"/>
    </row>
    <row r="640" spans="7:8" ht="12.75">
      <c r="G640"/>
      <c r="H640"/>
    </row>
    <row r="641" spans="7:8" ht="12.75">
      <c r="G641"/>
      <c r="H641"/>
    </row>
    <row r="642" spans="7:8" ht="12.75">
      <c r="G642"/>
      <c r="H642"/>
    </row>
    <row r="643" spans="7:8" ht="12.75">
      <c r="G643"/>
      <c r="H643"/>
    </row>
    <row r="644" spans="7:8" ht="12.75">
      <c r="G644"/>
      <c r="H644"/>
    </row>
    <row r="645" spans="7:8" ht="12.75">
      <c r="G645"/>
      <c r="H645"/>
    </row>
    <row r="646" spans="7:8" ht="12.75">
      <c r="G646"/>
      <c r="H646"/>
    </row>
    <row r="647" spans="7:8" ht="12.75">
      <c r="G647"/>
      <c r="H647"/>
    </row>
    <row r="648" spans="7:8" ht="12.75">
      <c r="G648"/>
      <c r="H648"/>
    </row>
    <row r="649" spans="7:8" ht="12.75">
      <c r="G649"/>
      <c r="H649"/>
    </row>
    <row r="650" spans="7:8" ht="12.75">
      <c r="G650"/>
      <c r="H650"/>
    </row>
    <row r="651" spans="7:8" ht="12.75">
      <c r="G651"/>
      <c r="H651"/>
    </row>
    <row r="652" spans="7:8" ht="12.75">
      <c r="G652"/>
      <c r="H652"/>
    </row>
    <row r="653" spans="7:8" ht="12.75">
      <c r="G653"/>
      <c r="H653"/>
    </row>
    <row r="654" spans="7:8" ht="12.75">
      <c r="G654"/>
      <c r="H654"/>
    </row>
    <row r="655" spans="7:8" ht="12.75">
      <c r="G655"/>
      <c r="H655"/>
    </row>
    <row r="656" spans="7:8" ht="12.75">
      <c r="G656"/>
      <c r="H656"/>
    </row>
    <row r="657" spans="7:8" ht="12.75">
      <c r="G657"/>
      <c r="H657"/>
    </row>
    <row r="658" spans="7:8" ht="12.75">
      <c r="G658"/>
      <c r="H658"/>
    </row>
    <row r="659" spans="7:8" ht="12.75">
      <c r="G659"/>
      <c r="H659"/>
    </row>
    <row r="660" spans="7:8" ht="12.75">
      <c r="G660"/>
      <c r="H660"/>
    </row>
    <row r="661" spans="7:8" ht="12.75">
      <c r="G661"/>
      <c r="H661"/>
    </row>
    <row r="662" spans="7:8" ht="12.75">
      <c r="G662"/>
      <c r="H662"/>
    </row>
    <row r="663" spans="7:8" ht="12.75">
      <c r="G663"/>
      <c r="H663"/>
    </row>
    <row r="664" spans="7:8" ht="12.75">
      <c r="G664"/>
      <c r="H664"/>
    </row>
    <row r="665" spans="7:8" ht="12.75">
      <c r="G665"/>
      <c r="H665"/>
    </row>
    <row r="666" spans="7:8" ht="12.75">
      <c r="G666"/>
      <c r="H666"/>
    </row>
    <row r="667" spans="7:8" ht="12.75">
      <c r="G667"/>
      <c r="H667"/>
    </row>
    <row r="668" spans="7:8" ht="12.75">
      <c r="G668"/>
      <c r="H668"/>
    </row>
    <row r="669" spans="7:8" ht="12.75">
      <c r="G669"/>
      <c r="H669"/>
    </row>
    <row r="670" spans="7:8" ht="12.75">
      <c r="G670"/>
      <c r="H670"/>
    </row>
    <row r="671" spans="7:8" ht="12.75">
      <c r="G671"/>
      <c r="H671"/>
    </row>
    <row r="672" spans="7:8" ht="12.75">
      <c r="G672"/>
      <c r="H672"/>
    </row>
    <row r="673" spans="7:8" ht="12.75">
      <c r="G673"/>
      <c r="H673"/>
    </row>
    <row r="674" spans="7:8" ht="12.75">
      <c r="G674"/>
      <c r="H674"/>
    </row>
    <row r="675" spans="7:8" ht="12.75">
      <c r="G675"/>
      <c r="H675"/>
    </row>
    <row r="676" spans="7:8" ht="12.75">
      <c r="G676"/>
      <c r="H676"/>
    </row>
    <row r="677" spans="7:8" ht="12.75">
      <c r="G677"/>
      <c r="H677"/>
    </row>
    <row r="678" spans="7:8" ht="12.75">
      <c r="G678"/>
      <c r="H678"/>
    </row>
    <row r="679" spans="7:8" ht="12.75">
      <c r="G679"/>
      <c r="H679"/>
    </row>
    <row r="680" spans="7:8" ht="12.75">
      <c r="G680"/>
      <c r="H680"/>
    </row>
    <row r="681" spans="7:8" ht="12.75">
      <c r="G681"/>
      <c r="H681"/>
    </row>
    <row r="682" spans="7:8" ht="12.75">
      <c r="G682"/>
      <c r="H682"/>
    </row>
    <row r="683" spans="7:8" ht="12.75">
      <c r="G683"/>
      <c r="H683"/>
    </row>
    <row r="684" spans="7:8" ht="12.75">
      <c r="G684"/>
      <c r="H684"/>
    </row>
    <row r="685" spans="7:8" ht="12.75">
      <c r="G685"/>
      <c r="H685"/>
    </row>
    <row r="686" spans="7:8" ht="12.75">
      <c r="G686"/>
      <c r="H686"/>
    </row>
    <row r="687" spans="7:8" ht="12.75">
      <c r="G687"/>
      <c r="H687"/>
    </row>
    <row r="688" spans="7:8" ht="12.75">
      <c r="G688"/>
      <c r="H688"/>
    </row>
    <row r="689" spans="7:8" ht="12.75">
      <c r="G689"/>
      <c r="H689"/>
    </row>
    <row r="690" spans="7:8" ht="12.75">
      <c r="G690"/>
      <c r="H690"/>
    </row>
    <row r="691" spans="7:8" ht="12.75">
      <c r="G691"/>
      <c r="H691"/>
    </row>
    <row r="692" spans="7:8" ht="12.75">
      <c r="G692"/>
      <c r="H692"/>
    </row>
    <row r="693" spans="7:8" ht="12.75">
      <c r="G693"/>
      <c r="H693"/>
    </row>
    <row r="694" spans="7:8" ht="12.75">
      <c r="G694"/>
      <c r="H694"/>
    </row>
    <row r="695" spans="7:8" ht="12.75">
      <c r="G695"/>
      <c r="H695"/>
    </row>
    <row r="696" spans="7:8" ht="12.75">
      <c r="G696"/>
      <c r="H696"/>
    </row>
    <row r="697" spans="7:8" ht="12.75">
      <c r="G697"/>
      <c r="H697"/>
    </row>
    <row r="698" spans="7:8" ht="12.75">
      <c r="G698"/>
      <c r="H698"/>
    </row>
    <row r="699" spans="7:8" ht="12.75">
      <c r="G699"/>
      <c r="H699"/>
    </row>
    <row r="700" spans="7:8" ht="12.75">
      <c r="G700"/>
      <c r="H700"/>
    </row>
  </sheetData>
  <mergeCells count="9">
    <mergeCell ref="A542:F542"/>
    <mergeCell ref="B494:C494"/>
    <mergeCell ref="B525:H525"/>
    <mergeCell ref="D528:H528"/>
    <mergeCell ref="B541:E541"/>
    <mergeCell ref="B1:H1"/>
    <mergeCell ref="B2:C2"/>
    <mergeCell ref="B117:D117"/>
    <mergeCell ref="B130:H130"/>
  </mergeCells>
  <printOptions/>
  <pageMargins left="0.75" right="0.24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service</cp:lastModifiedBy>
  <cp:lastPrinted>2008-08-27T06:26:45Z</cp:lastPrinted>
  <dcterms:created xsi:type="dcterms:W3CDTF">2008-08-14T06:20:12Z</dcterms:created>
  <dcterms:modified xsi:type="dcterms:W3CDTF">2008-08-27T09:30:27Z</dcterms:modified>
  <cp:category/>
  <cp:version/>
  <cp:contentType/>
  <cp:contentStatus/>
</cp:coreProperties>
</file>