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hody" sheetId="1" r:id="rId1"/>
    <sheet name="wydatki" sheetId="2" r:id="rId2"/>
    <sheet name="zlecone" sheetId="3" r:id="rId3"/>
    <sheet name="fundusz sołecki" sheetId="4" r:id="rId4"/>
    <sheet name="zmiana planu na zadania" sheetId="5" r:id="rId5"/>
  </sheets>
  <definedNames/>
  <calcPr fullCalcOnLoad="1"/>
</workbook>
</file>

<file path=xl/sharedStrings.xml><?xml version="1.0" encoding="utf-8"?>
<sst xmlns="http://schemas.openxmlformats.org/spreadsheetml/2006/main" count="2012" uniqueCount="916">
  <si>
    <t>Dział</t>
  </si>
  <si>
    <t>Treść</t>
  </si>
  <si>
    <t>010</t>
  </si>
  <si>
    <t>Rolnictwo i łowiectwo</t>
  </si>
  <si>
    <t>391 357,19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</si>
  <si>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</si>
  <si>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</si>
  <si>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</si>
  <si>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</si>
  <si>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424,00</t>
  </si>
  <si>
    <t>2010</t>
  </si>
  <si>
    <t>Dotacje celowe otrzymane z budżetu państwa na realizację zadań bieżących z zakresu administracji rządowej oraz innych zadań zleconych gminie (związkom gmin) ustawami</t>
  </si>
  <si>
    <t>390 933,19</t>
  </si>
  <si>
    <t>600</t>
  </si>
  <si>
    <t>Transport i łączność</t>
  </si>
  <si>
    <t>28 310,00</t>
  </si>
  <si>
    <t>60004</t>
  </si>
  <si>
    <t>Lokalny transport zbiorowy</t>
  </si>
  <si>
    <t>25 723,00</t>
  </si>
  <si>
    <t>2310</t>
  </si>
  <si>
    <t>Dotacje celowe otrzymane z gminy na zadania bieżące realizowane na podstawie porozumień (umów) między jednostkami samorządu terytorialnego</t>
  </si>
  <si>
    <t>60016</t>
  </si>
  <si>
    <t>Drogi publiczne gminne</t>
  </si>
  <si>
    <t>2 587,00</t>
  </si>
  <si>
    <t>0960</t>
  </si>
  <si>
    <t>Otrzymane spadki, zapisy i darowizny w postaci pieniężnej</t>
  </si>
  <si>
    <t>630</t>
  </si>
  <si>
    <t>Turystyka</t>
  </si>
  <si>
    <t>24 693,00</t>
  </si>
  <si>
    <t>63095</t>
  </si>
  <si>
    <t>6298</t>
  </si>
  <si>
    <t>Środki na dofinansowanie własnych inwestycji gmin (związków gmin), powiatów (związków powiatów), samorządów województw, pozyskane z innych źródeł</t>
  </si>
  <si>
    <t>700</t>
  </si>
  <si>
    <t>Gospodarka mieszkaniowa</t>
  </si>
  <si>
    <t>1 302 059,00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</si>
  <si>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</si>
  <si>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</si>
  <si>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</si>
  <si>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</si>
  <si>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23 760,00</t>
  </si>
  <si>
    <t>0690</t>
  </si>
  <si>
    <t>Wpływy z różnych opłat</t>
  </si>
  <si>
    <t>14 076,00</t>
  </si>
  <si>
    <t>185 700,00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</si>
  <si>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</si>
  <si>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</si>
  <si>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</si>
  <si>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</si>
  <si>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</si>
  <si>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1 069 900,00</t>
  </si>
  <si>
    <t>0920</t>
  </si>
  <si>
    <t>Pozostałe odsetki</t>
  </si>
  <si>
    <t>1 177,00</t>
  </si>
  <si>
    <t>750</t>
  </si>
  <si>
    <t>Administracja publiczna</t>
  </si>
  <si>
    <t>47 058,00</t>
  </si>
  <si>
    <t>75011</t>
  </si>
  <si>
    <t>Urzędy wojewódzkie</t>
  </si>
  <si>
    <t>46 458,00</t>
  </si>
  <si>
    <t>75023</t>
  </si>
  <si>
    <t>Urzędy gmin (miast i miast na prawach powiatu)</t>
  </si>
  <si>
    <t>600,00</t>
  </si>
  <si>
    <t>0830</t>
  </si>
  <si>
    <t>Wpływy z usług</t>
  </si>
  <si>
    <t>751</t>
  </si>
  <si>
    <t>Urzędy naczelnych organów władzy państwowej, kontroli i ochrony prawa oraz sądownictwa</t>
  </si>
  <si>
    <t>41 585,00</t>
  </si>
  <si>
    <t>75101</t>
  </si>
  <si>
    <t>Urzędy naczelnych organów władzy państwowej, kontroli i ochrony prawa</t>
  </si>
  <si>
    <t>1 051,00</t>
  </si>
  <si>
    <t>75109</t>
  </si>
  <si>
    <t>Wybory do rad gmin, rad powiatów i sejmików województw, wybory wójtów, burmistrzów i prezydentów miast oraz referenda gminne, powiatowe i wojewódzkie</t>
  </si>
  <si>
    <t>32 611,00</t>
  </si>
  <si>
    <t>75113</t>
  </si>
  <si>
    <t>Wybory do Parlamentu Europejskiego</t>
  </si>
  <si>
    <t>7 923,00</t>
  </si>
  <si>
    <t>756</t>
  </si>
  <si>
    <t>Dochody od osób prawnych, od osób fizycznych i od innych jednostek nieposiadających osobowości prawnej oraz wydatki związane z ich poborem</t>
  </si>
  <si>
    <t>11 220 577,00</t>
  </si>
  <si>
    <t>75601</t>
  </si>
  <si>
    <t>Wpływy z podatku dochodowego od osób fizycznych</t>
  </si>
  <si>
    <t>7 163,00</t>
  </si>
  <si>
    <t>0350</t>
  </si>
  <si>
    <t>Podatek od działalności gospodarczej osób fizycznych, opłacany w formie karty podatkowej</t>
  </si>
  <si>
    <t>7 000,00</t>
  </si>
  <si>
    <t>0910</t>
  </si>
  <si>
    <t>Odsetki od nieterminowych wpłat z tytułu podatków i opłat</t>
  </si>
  <si>
    <t>163,00</t>
  </si>
  <si>
    <t>75615</t>
  </si>
  <si>
    <t>Wpływy z podatku rolnego, podatku leśnego, podatku od czynności cywilnoprawnych, podatków i opłat lokalnych od osób prawnych i innych jednostek organizacyjnych</t>
  </si>
  <si>
    <t>2 444 231,00</t>
  </si>
  <si>
    <t>0310</t>
  </si>
  <si>
    <t>Podatek od nieruchomości</t>
  </si>
  <si>
    <t>1 984 000,00</t>
  </si>
  <si>
    <t>0320</t>
  </si>
  <si>
    <t>Podatek rolny</t>
  </si>
  <si>
    <t>264 000,00</t>
  </si>
  <si>
    <t>0330</t>
  </si>
  <si>
    <t>Podatek leśny</t>
  </si>
  <si>
    <t>2 605,00</t>
  </si>
  <si>
    <t>0340</t>
  </si>
  <si>
    <t>Podatek od środków transportowych</t>
  </si>
  <si>
    <t>120 800,00</t>
  </si>
  <si>
    <t>0500</t>
  </si>
  <si>
    <t>Podatek od czynności cywilnoprawnych</t>
  </si>
  <si>
    <t>69 000,00</t>
  </si>
  <si>
    <t>26,00</t>
  </si>
  <si>
    <t>3 800,00</t>
  </si>
  <si>
    <t>75616</t>
  </si>
  <si>
    <t>Wpływy z podatku rolnego, podatku leśnego, podatku od spadków i darowizn, podatku od czynności cywilno-prawnych oraz podatków i opłat lokalnych od osób fizycznych</t>
  </si>
  <si>
    <t>2 114 214,00</t>
  </si>
  <si>
    <t>908 000,00</t>
  </si>
  <si>
    <t>736 000,00</t>
  </si>
  <si>
    <t>214,00</t>
  </si>
  <si>
    <t>170 000,00</t>
  </si>
  <si>
    <t>0360</t>
  </si>
  <si>
    <t>Podatek od spadków i darowizn</t>
  </si>
  <si>
    <t>14 500,00</t>
  </si>
  <si>
    <t>0430</t>
  </si>
  <si>
    <t>Wpływy z opłaty targowej</t>
  </si>
  <si>
    <t>5 000,00</t>
  </si>
  <si>
    <t>273 000,00</t>
  </si>
  <si>
    <t>3 300,00</t>
  </si>
  <si>
    <t>4 200,00</t>
  </si>
  <si>
    <t>75618</t>
  </si>
  <si>
    <t>Wpływy z innych opłat stanowiących dochody jednostek samorządu terytorialnego na podstawie ustaw</t>
  </si>
  <si>
    <t>258 940,00</t>
  </si>
  <si>
    <t>0410</t>
  </si>
  <si>
    <t>Wpływy z opłaty skarbowej</t>
  </si>
  <si>
    <t>18 000,00</t>
  </si>
  <si>
    <t>0480</t>
  </si>
  <si>
    <t>Wpływy z opłat za zezwolenia na sprzedaż alkoholu</t>
  </si>
  <si>
    <t>96 200,00</t>
  </si>
  <si>
    <t>0490</t>
  </si>
  <si>
    <t>Wpływy z innych lokalnych opłat pobieranych przez jednostki samorządu terytorialnego na podstawie odrębnych ustaw</t>
  </si>
  <si>
    <t>144 600,00</t>
  </si>
  <si>
    <t>140,00</t>
  </si>
  <si>
    <t>75621</t>
  </si>
  <si>
    <t>Udziały gmin w podatkach stanowiących dochód budżetu państwa</t>
  </si>
  <si>
    <t>6 396 029,00</t>
  </si>
  <si>
    <t>0010</t>
  </si>
  <si>
    <t>Podatek dochodowy od osób fizycznych</t>
  </si>
  <si>
    <t>6 266 029,00</t>
  </si>
  <si>
    <t>0020</t>
  </si>
  <si>
    <t>Podatek dochodowy od osób prawnych</t>
  </si>
  <si>
    <t>130 000,00</t>
  </si>
  <si>
    <t>758</t>
  </si>
  <si>
    <t>Różne rozliczenia</t>
  </si>
  <si>
    <t>8 343 817,00</t>
  </si>
  <si>
    <t>75801</t>
  </si>
  <si>
    <t>Część oświatowa subwencji ogólnej dla jednostek samorządu terytorialnego</t>
  </si>
  <si>
    <t>7 809 585,00</t>
  </si>
  <si>
    <t>2920</t>
  </si>
  <si>
    <t>Subwencje ogólne z budżetu państwa</t>
  </si>
  <si>
    <t>75807</t>
  </si>
  <si>
    <t>Część wyrównawcza subwencji ogólnej dla gmin</t>
  </si>
  <si>
    <t>425 732,00</t>
  </si>
  <si>
    <t>75814</t>
  </si>
  <si>
    <t>Różne rozliczenia finansowe</t>
  </si>
  <si>
    <t>108 500,00</t>
  </si>
  <si>
    <t>15 945,00</t>
  </si>
  <si>
    <t>30 228,04</t>
  </si>
  <si>
    <t>0970</t>
  </si>
  <si>
    <t>Wpływy z różnych dochodów</t>
  </si>
  <si>
    <t>26 549,00</t>
  </si>
  <si>
    <t>2030</t>
  </si>
  <si>
    <t>Dotacje celowe otrzymane z budżetu państwa na realizację własnych zadań bieżących gmin (związków gmin)</t>
  </si>
  <si>
    <t>18 814,14</t>
  </si>
  <si>
    <t>2400</t>
  </si>
  <si>
    <t>Wpływy do budżetu pozostałości środków finansowych gromadzonych na wydzielonym rachunku jednostki budżetowej</t>
  </si>
  <si>
    <t>206,00</t>
  </si>
  <si>
    <t>6330</t>
  </si>
  <si>
    <t>Dotacje celowe otrzymane z budżetu państwa na realizację inwestycji i zakupów inwestycyjnych własnych gmin (związków gmin)</t>
  </si>
  <si>
    <t>16 757,82</t>
  </si>
  <si>
    <t>801</t>
  </si>
  <si>
    <t>Oświata i wychowanie</t>
  </si>
  <si>
    <t>854 654,84</t>
  </si>
  <si>
    <t>80101</t>
  </si>
  <si>
    <t>Szkoły podstawowe</t>
  </si>
  <si>
    <t>15 734,84</t>
  </si>
  <si>
    <t>2 348,00</t>
  </si>
  <si>
    <t>1 813,00</t>
  </si>
  <si>
    <t>11 573,84</t>
  </si>
  <si>
    <t>80103</t>
  </si>
  <si>
    <t>Oddziały przedszkolne w szkołach podstawowych</t>
  </si>
  <si>
    <t>48 841,00</t>
  </si>
  <si>
    <t>39 863,00</t>
  </si>
  <si>
    <t>8 978,00</t>
  </si>
  <si>
    <t>80104</t>
  </si>
  <si>
    <t xml:space="preserve">Przedszkola </t>
  </si>
  <si>
    <t>789 829,00</t>
  </si>
  <si>
    <t>326,00</t>
  </si>
  <si>
    <t>114 000,00</t>
  </si>
  <si>
    <t>730,00</t>
  </si>
  <si>
    <t>496 476,00</t>
  </si>
  <si>
    <t>178 297,00</t>
  </si>
  <si>
    <t>80110</t>
  </si>
  <si>
    <t>Gimnazja</t>
  </si>
  <si>
    <t>250,00</t>
  </si>
  <si>
    <t>851</t>
  </si>
  <si>
    <t>Ochrona zdrowia</t>
  </si>
  <si>
    <t>1 118,00</t>
  </si>
  <si>
    <t>85195</t>
  </si>
  <si>
    <t>852</t>
  </si>
  <si>
    <t>Pomoc społeczna</t>
  </si>
  <si>
    <t>1 399 696,00</t>
  </si>
  <si>
    <t>85206</t>
  </si>
  <si>
    <t>Wspieranie rodziny</t>
  </si>
  <si>
    <t>27 039,00</t>
  </si>
  <si>
    <t>85212</t>
  </si>
  <si>
    <t>Świadczenia rodzinne, świadczenia z funduszu alimentacyjneego oraz składki na ubezpieczenia emerytalne i rentowe z ubezpieczenia społecznego</t>
  </si>
  <si>
    <t>1 038 557,00</t>
  </si>
  <si>
    <t>100,00</t>
  </si>
  <si>
    <t>1 029 834,00</t>
  </si>
  <si>
    <t>2360</t>
  </si>
  <si>
    <t>Dochody jednostek samorządu terytorialnego związane z realizacją zadań z zakresu administracji rządowej oraz innych zadań zleconych ustawami</t>
  </si>
  <si>
    <t>8 623,00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</si>
  <si>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</si>
  <si>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</si>
  <si>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5 607,00</t>
  </si>
  <si>
    <t>2 731,00</t>
  </si>
  <si>
    <t>2 876,00</t>
  </si>
  <si>
    <t>85214</t>
  </si>
  <si>
    <t>Zasiłki i pomoc w naturze oraz składki na ubezpieczenia emerytalne i rentowe</t>
  </si>
  <si>
    <t>166 083,00</t>
  </si>
  <si>
    <t>85215</t>
  </si>
  <si>
    <t>Dodatki mieszkaniowe</t>
  </si>
  <si>
    <t>471,00</t>
  </si>
  <si>
    <t>85216</t>
  </si>
  <si>
    <t>Zasiłki stałe</t>
  </si>
  <si>
    <t>39 476,00</t>
  </si>
  <si>
    <t>85219</t>
  </si>
  <si>
    <t>Ośrodki pomocy społecznej</t>
  </si>
  <si>
    <t>32 701,00</t>
  </si>
  <si>
    <t>1 500,00</t>
  </si>
  <si>
    <t>85,00</t>
  </si>
  <si>
    <t>31 116,00</t>
  </si>
  <si>
    <t>85295</t>
  </si>
  <si>
    <t>89 762,00</t>
  </si>
  <si>
    <t>500,00</t>
  </si>
  <si>
    <t>42 162,00</t>
  </si>
  <si>
    <t>47 100,00</t>
  </si>
  <si>
    <t>854</t>
  </si>
  <si>
    <t>Edukacyjna opieka wychowawcza</t>
  </si>
  <si>
    <t>64 739,00</t>
  </si>
  <si>
    <t>85415</t>
  </si>
  <si>
    <t>Pomoc materialna dla uczniów</t>
  </si>
  <si>
    <t>50 687,00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</si>
  <si>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</si>
  <si>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</si>
  <si>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14 052,00</t>
  </si>
  <si>
    <t>900</t>
  </si>
  <si>
    <t>Gospodarka komunalna i ochrona środowiska</t>
  </si>
  <si>
    <t>55 939,00</t>
  </si>
  <si>
    <t>90019</t>
  </si>
  <si>
    <t>Wpływy i wydatki związane z gromadzeniem środków z opłat i kar za korzystanie ze środowiska</t>
  </si>
  <si>
    <t>24 700,00</t>
  </si>
  <si>
    <t>90020</t>
  </si>
  <si>
    <t>Wpływy i wydatki związane z gromadzeniem środków z opłat produktowych</t>
  </si>
  <si>
    <t>119,00</t>
  </si>
  <si>
    <t>0400</t>
  </si>
  <si>
    <t>Wpływy z opłaty produktowej</t>
  </si>
  <si>
    <t>90095</t>
  </si>
  <si>
    <t>31 120,00</t>
  </si>
  <si>
    <t>31 000,00</t>
  </si>
  <si>
    <t>120,00</t>
  </si>
  <si>
    <t>926</t>
  </si>
  <si>
    <t>Kultura fizyczna</t>
  </si>
  <si>
    <t>20 000,00</t>
  </si>
  <si>
    <t>92695</t>
  </si>
  <si>
    <t>Razem:</t>
  </si>
  <si>
    <t>23 795 603,03</t>
  </si>
  <si>
    <t>Roz dział</t>
  </si>
  <si>
    <t>Para graf</t>
  </si>
  <si>
    <t>Plan</t>
  </si>
  <si>
    <t>Wykonanie</t>
  </si>
  <si>
    <t>% wy-konania</t>
  </si>
  <si>
    <t>dochody bieżące</t>
  </si>
  <si>
    <t>dochody majątkowe</t>
  </si>
  <si>
    <t>Dochody jednostek samorządu terytorialnego związane z realizacją zadań z zakresu administracji rzadowej oraz innych zadań zleconych ustawami</t>
  </si>
  <si>
    <t>Wykonanie budżetu Gminy Kleszczewo za 2014r.</t>
  </si>
  <si>
    <t>Dochody</t>
  </si>
  <si>
    <t xml:space="preserve">                              w tym:</t>
  </si>
  <si>
    <t xml:space="preserve">zmiana planu </t>
  </si>
  <si>
    <t>Wydatki na zakupy inwestycyjne jednostek budżetowych</t>
  </si>
  <si>
    <t xml:space="preserve">Projekt: Uczcie się przez całe życie  COMENIUS </t>
  </si>
  <si>
    <t>Zakup usług pozostałych</t>
  </si>
  <si>
    <t>Podróże służbowe zagraniczne</t>
  </si>
  <si>
    <t>Świadczenia społeczne</t>
  </si>
  <si>
    <t>Składki na Fundusz Pracy</t>
  </si>
  <si>
    <t>Wynagrodzenia bezosobowe</t>
  </si>
  <si>
    <t>Utrzymanie zieleni w miastach i gminach</t>
  </si>
  <si>
    <t>wydatki majątkowe</t>
  </si>
  <si>
    <t>wydatki bieżace</t>
  </si>
  <si>
    <t>Razem</t>
  </si>
  <si>
    <t>w tym wydatki do pokrycia ze:</t>
  </si>
  <si>
    <t>środków z Unii Europejskiej</t>
  </si>
  <si>
    <t>środków własnych</t>
  </si>
  <si>
    <t>środków z budżetu państwa</t>
  </si>
  <si>
    <t>razem po zmianie w tym:</t>
  </si>
  <si>
    <t>wydatki bieżące</t>
  </si>
  <si>
    <t>Wydatki</t>
  </si>
  <si>
    <t>% wyko- nania planu</t>
  </si>
  <si>
    <t>Wydatki zrealizowane w ramach funduszu sołeckiego</t>
  </si>
  <si>
    <t>Wydatki, które nie wygasły z upływem 20014 r.</t>
  </si>
  <si>
    <t>787 644,19</t>
  </si>
  <si>
    <t>01009</t>
  </si>
  <si>
    <t>Spółki wodne</t>
  </si>
  <si>
    <t>421,00</t>
  </si>
  <si>
    <t>4430</t>
  </si>
  <si>
    <t>Różne opłaty i składki</t>
  </si>
  <si>
    <t>01010</t>
  </si>
  <si>
    <t>Infrastruktura wodociągowa i sanitacyjna wsi</t>
  </si>
  <si>
    <t>376 250,00</t>
  </si>
  <si>
    <t>6050</t>
  </si>
  <si>
    <t>Wydatki inwestycyjne jednostek budżetowych</t>
  </si>
  <si>
    <t>01030</t>
  </si>
  <si>
    <t>Izby rolnicze</t>
  </si>
  <si>
    <t>20 040,00</t>
  </si>
  <si>
    <t>2850</t>
  </si>
  <si>
    <t>Wpłaty gmin na rzecz izb rolniczych w wysokości 2% uzyskanych wpływów z podatku rolnego</t>
  </si>
  <si>
    <t>4010</t>
  </si>
  <si>
    <t>Wynagrodzenia osobowe pracowników</t>
  </si>
  <si>
    <t>4 900,00</t>
  </si>
  <si>
    <t>4110</t>
  </si>
  <si>
    <t>Składki na ubezpieczenia społeczne</t>
  </si>
  <si>
    <t>837,63</t>
  </si>
  <si>
    <t>4120</t>
  </si>
  <si>
    <t>119,66</t>
  </si>
  <si>
    <t>4210</t>
  </si>
  <si>
    <t>Zakup materiałów i wyposażenia</t>
  </si>
  <si>
    <t>68,07</t>
  </si>
  <si>
    <t>4300</t>
  </si>
  <si>
    <t>1 740,00</t>
  </si>
  <si>
    <t>383 267,83</t>
  </si>
  <si>
    <t>1 315 816,00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</si>
  <si>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</si>
  <si>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</si>
  <si>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</si>
  <si>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</si>
  <si>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4 000,00</t>
  </si>
  <si>
    <t>60014</t>
  </si>
  <si>
    <t>Drogi publiczne powiatowe</t>
  </si>
  <si>
    <t>413 273,00</t>
  </si>
  <si>
    <t>17 999,00</t>
  </si>
  <si>
    <t>395 274,00</t>
  </si>
  <si>
    <t>834 382,00</t>
  </si>
  <si>
    <t>33 000,00</t>
  </si>
  <si>
    <t>4270</t>
  </si>
  <si>
    <t>Zakup usług remontowych</t>
  </si>
  <si>
    <t>370 935,00</t>
  </si>
  <si>
    <t>192 000,00</t>
  </si>
  <si>
    <t>238 447,00</t>
  </si>
  <si>
    <t>60017</t>
  </si>
  <si>
    <t>Drogi wewnetrzne</t>
  </si>
  <si>
    <t>161,00</t>
  </si>
  <si>
    <t>10 200,00</t>
  </si>
  <si>
    <t>6 200,00</t>
  </si>
  <si>
    <t>815 459,00</t>
  </si>
  <si>
    <t>70004</t>
  </si>
  <si>
    <t>Różne jednostki obsługi gospodarki mieszkaniowej</t>
  </si>
  <si>
    <t>257 359,00</t>
  </si>
  <si>
    <t>5 047,00</t>
  </si>
  <si>
    <t>1 993,00</t>
  </si>
  <si>
    <t>4480</t>
  </si>
  <si>
    <t>240 459,00</t>
  </si>
  <si>
    <t>4600</t>
  </si>
  <si>
    <t>Kary i odszkodowania wypłacane na rzecz osób prawnych i innych jednostek organizacyjnych</t>
  </si>
  <si>
    <t>9 860,00</t>
  </si>
  <si>
    <t>558 100,00</t>
  </si>
  <si>
    <t>4610</t>
  </si>
  <si>
    <t>Koszty postępowania sądowego i prokuratorskiego</t>
  </si>
  <si>
    <t>31 100,00</t>
  </si>
  <si>
    <t>6060</t>
  </si>
  <si>
    <t>522 000,00</t>
  </si>
  <si>
    <t>710</t>
  </si>
  <si>
    <t>Działalność usługowa</t>
  </si>
  <si>
    <t>79 486,00</t>
  </si>
  <si>
    <t>71004</t>
  </si>
  <si>
    <t>Plany zagospodarowania przestrzennego</t>
  </si>
  <si>
    <t>50 586,00</t>
  </si>
  <si>
    <t>86,00</t>
  </si>
  <si>
    <t>4170</t>
  </si>
  <si>
    <t>50 000,00</t>
  </si>
  <si>
    <t>71014</t>
  </si>
  <si>
    <t>Opracowania geodezyjne i kartograficzne</t>
  </si>
  <si>
    <t>13 900,00</t>
  </si>
  <si>
    <t>71095</t>
  </si>
  <si>
    <t>15 000,00</t>
  </si>
  <si>
    <t>14 000,00</t>
  </si>
  <si>
    <t>1 000,00</t>
  </si>
  <si>
    <t>2 153 086,00</t>
  </si>
  <si>
    <t>26 426,00</t>
  </si>
  <si>
    <t>4 475,00</t>
  </si>
  <si>
    <t>646,00</t>
  </si>
  <si>
    <t>442,66</t>
  </si>
  <si>
    <t>13 185,74</t>
  </si>
  <si>
    <t>4410</t>
  </si>
  <si>
    <t>Podróże służbowe krajowe</t>
  </si>
  <si>
    <t>1 282,60</t>
  </si>
  <si>
    <t>75022</t>
  </si>
  <si>
    <t>Rady gmin (miast i miast na prawach powiatu)</t>
  </si>
  <si>
    <t>83 200,00</t>
  </si>
  <si>
    <t>3030</t>
  </si>
  <si>
    <t xml:space="preserve">Różne wydatki na rzecz osób fizycznych </t>
  </si>
  <si>
    <t>75 200,00</t>
  </si>
  <si>
    <t>3 500,00</t>
  </si>
  <si>
    <t>4 500,00</t>
  </si>
  <si>
    <t>1 750 180,00</t>
  </si>
  <si>
    <t>3020</t>
  </si>
  <si>
    <t>Wydatki osobowe niezaliczone do wynagrodzeń</t>
  </si>
  <si>
    <t>1 200,00</t>
  </si>
  <si>
    <t>988 580,00</t>
  </si>
  <si>
    <t>4040</t>
  </si>
  <si>
    <t>Dodatkowe wynagrodzenie roczne</t>
  </si>
  <si>
    <t>84 800,00</t>
  </si>
  <si>
    <t>181 600,00</t>
  </si>
  <si>
    <t>16 600,00</t>
  </si>
  <si>
    <t>5 300,00</t>
  </si>
  <si>
    <t>42 500,00</t>
  </si>
  <si>
    <t>4260</t>
  </si>
  <si>
    <t>Zakup energii</t>
  </si>
  <si>
    <t>33 966,00</t>
  </si>
  <si>
    <t>800,00</t>
  </si>
  <si>
    <t>4280</t>
  </si>
  <si>
    <t>Zakup usług zdrowotnych</t>
  </si>
  <si>
    <t>880,00</t>
  </si>
  <si>
    <t>257 300,00</t>
  </si>
  <si>
    <t>4350</t>
  </si>
  <si>
    <t>Zakup usług dostępu do sieci Internet</t>
  </si>
  <si>
    <t>22 120,00</t>
  </si>
  <si>
    <t>4360</t>
  </si>
  <si>
    <t>Opłaty z tytułu zakupu usług telekomunikacyjnych świadczonych w ruchomej publicznej sieci telefonicznej</t>
  </si>
  <si>
    <t>4 400,00</t>
  </si>
  <si>
    <t>4370</t>
  </si>
  <si>
    <t>Opłata z tytułu zakupu usług telekomunikacyjnych świadczonych w stacjonarnej publicznej sieci telefonicznej.</t>
  </si>
  <si>
    <t>11 200,00</t>
  </si>
  <si>
    <t>12 000,00</t>
  </si>
  <si>
    <t>4420</t>
  </si>
  <si>
    <t>204,00</t>
  </si>
  <si>
    <t>4440</t>
  </si>
  <si>
    <t>Odpisy na zakładowy fundusz świadczeń socjalnych</t>
  </si>
  <si>
    <t>22 000,00</t>
  </si>
  <si>
    <t>4700</t>
  </si>
  <si>
    <t xml:space="preserve">Szkolenia pracowników niebędących członkami korpusu służby cywilnej </t>
  </si>
  <si>
    <t>4 300,00</t>
  </si>
  <si>
    <t>56 430,00</t>
  </si>
  <si>
    <t>75075</t>
  </si>
  <si>
    <t>Promocja jednostek samorządu terytorialnego</t>
  </si>
  <si>
    <t>122 148,00</t>
  </si>
  <si>
    <t>12 711,00</t>
  </si>
  <si>
    <t>109 437,00</t>
  </si>
  <si>
    <t>75095</t>
  </si>
  <si>
    <t>151 100,00</t>
  </si>
  <si>
    <t>19 700,00</t>
  </si>
  <si>
    <t>4100</t>
  </si>
  <si>
    <t>Wynagrodzenia agencyjno-prowizyjne</t>
  </si>
  <si>
    <t>21 200,00</t>
  </si>
  <si>
    <t>14 150,00</t>
  </si>
  <si>
    <t>8 000,00</t>
  </si>
  <si>
    <t>46 800,00</t>
  </si>
  <si>
    <t>6057</t>
  </si>
  <si>
    <t>20 910,00</t>
  </si>
  <si>
    <t>6059</t>
  </si>
  <si>
    <t>9 840,00</t>
  </si>
  <si>
    <t>10 000,00</t>
  </si>
  <si>
    <t>43 585,00</t>
  </si>
  <si>
    <t>150,00</t>
  </si>
  <si>
    <t>21,00</t>
  </si>
  <si>
    <t>33 228,00</t>
  </si>
  <si>
    <t>21 000,00</t>
  </si>
  <si>
    <t>932,00</t>
  </si>
  <si>
    <t>133,00</t>
  </si>
  <si>
    <t>5 446,00</t>
  </si>
  <si>
    <t>950,00</t>
  </si>
  <si>
    <t>4 467,00</t>
  </si>
  <si>
    <t>300,00</t>
  </si>
  <si>
    <t>9 306,00</t>
  </si>
  <si>
    <t>3 675,00</t>
  </si>
  <si>
    <t>283,51</t>
  </si>
  <si>
    <t>30,17</t>
  </si>
  <si>
    <t>1 658,00</t>
  </si>
  <si>
    <t>1 494,46</t>
  </si>
  <si>
    <t>2 116,70</t>
  </si>
  <si>
    <t>48,16</t>
  </si>
  <si>
    <t>754</t>
  </si>
  <si>
    <t>Bezpieczeństwo publiczne i ochrona przeciwpożarowa</t>
  </si>
  <si>
    <t>328 511,00</t>
  </si>
  <si>
    <t>75412</t>
  </si>
  <si>
    <t>Ochotnicze straże pożarne</t>
  </si>
  <si>
    <t>264 411,00</t>
  </si>
  <si>
    <t>28 610,00</t>
  </si>
  <si>
    <t>20 400,00</t>
  </si>
  <si>
    <t>57 200,00</t>
  </si>
  <si>
    <t>25 800,00</t>
  </si>
  <si>
    <t>41 281,00</t>
  </si>
  <si>
    <t>33 600,00</t>
  </si>
  <si>
    <t>1 130,00</t>
  </si>
  <si>
    <t>22 590,00</t>
  </si>
  <si>
    <t>23 800,00</t>
  </si>
  <si>
    <t>75421</t>
  </si>
  <si>
    <t>Zarządzanie kryzysowe</t>
  </si>
  <si>
    <t>64 100,00</t>
  </si>
  <si>
    <t>3 000,00</t>
  </si>
  <si>
    <t>4810</t>
  </si>
  <si>
    <t>Rezerwy</t>
  </si>
  <si>
    <t>60 000,00</t>
  </si>
  <si>
    <t>757</t>
  </si>
  <si>
    <t>Obsługa długu publicznego</t>
  </si>
  <si>
    <t>255 000,00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</si>
  <si>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</si>
  <si>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</si>
  <si>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</si>
  <si>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</si>
  <si>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22 628,00</t>
  </si>
  <si>
    <t>75818</t>
  </si>
  <si>
    <t>Rezerwy ogólne i celowe</t>
  </si>
  <si>
    <t>10 768 073,84</t>
  </si>
  <si>
    <t>4 333 211,84</t>
  </si>
  <si>
    <t>2590</t>
  </si>
  <si>
    <t>Dotacja podmiotowa z budżetu dla publicznej jednostki systemu oświaty prowadzonej przez osobę prawną inną niż jednostka samorządu terytorialnego lub przez osobę fizyczną</t>
  </si>
  <si>
    <t>725 058,00</t>
  </si>
  <si>
    <t>188 621,00</t>
  </si>
  <si>
    <t>2 146 043,85</t>
  </si>
  <si>
    <t>184 695,00</t>
  </si>
  <si>
    <t>424 730,39</t>
  </si>
  <si>
    <t>49 043,35</t>
  </si>
  <si>
    <t>4140</t>
  </si>
  <si>
    <t>Wpłaty na Państwowy Fundusz Rehabilitacji Osób Niepełnosprawnych</t>
  </si>
  <si>
    <t>2 601,00</t>
  </si>
  <si>
    <t>3 290,00</t>
  </si>
  <si>
    <t>147 195,00</t>
  </si>
  <si>
    <t>4240</t>
  </si>
  <si>
    <t>Zakup pomocy naukowych, dydaktycznych i książek</t>
  </si>
  <si>
    <t>21 626,25</t>
  </si>
  <si>
    <t>117 270,00</t>
  </si>
  <si>
    <t>61 172,00</t>
  </si>
  <si>
    <t>3 814,00</t>
  </si>
  <si>
    <t>66 580,00</t>
  </si>
  <si>
    <t>7 177,00</t>
  </si>
  <si>
    <t>1 599,00</t>
  </si>
  <si>
    <t>2 148,00</t>
  </si>
  <si>
    <t>3 772,00</t>
  </si>
  <si>
    <t>6 854,00</t>
  </si>
  <si>
    <t>134 089,00</t>
  </si>
  <si>
    <t>493,00</t>
  </si>
  <si>
    <t>35 340,00</t>
  </si>
  <si>
    <t>170 108,00</t>
  </si>
  <si>
    <t>2 177,00</t>
  </si>
  <si>
    <t>167 931,00</t>
  </si>
  <si>
    <t>3 088 337,00</t>
  </si>
  <si>
    <t>269 600,00</t>
  </si>
  <si>
    <t>2540</t>
  </si>
  <si>
    <t>Dotacja podmiotowa z budżetu dla niepublicznej jednostki systemu oświaty</t>
  </si>
  <si>
    <t>1 318 401,00</t>
  </si>
  <si>
    <t>79 875,00</t>
  </si>
  <si>
    <t>949 024,00</t>
  </si>
  <si>
    <t>56 498,00</t>
  </si>
  <si>
    <t>178 592,00</t>
  </si>
  <si>
    <t>21 532,00</t>
  </si>
  <si>
    <t>1 782,00</t>
  </si>
  <si>
    <t>1 898,00</t>
  </si>
  <si>
    <t>37 425,00</t>
  </si>
  <si>
    <t>3 826,00</t>
  </si>
  <si>
    <t>53 730,00</t>
  </si>
  <si>
    <t>9 036,00</t>
  </si>
  <si>
    <t>2 510,00</t>
  </si>
  <si>
    <t>33 245,00</t>
  </si>
  <si>
    <t>2 569,00</t>
  </si>
  <si>
    <t>727,00</t>
  </si>
  <si>
    <t>1 052,00</t>
  </si>
  <si>
    <t>985,00</t>
  </si>
  <si>
    <t>3 519,00</t>
  </si>
  <si>
    <t>58 206,00</t>
  </si>
  <si>
    <t>4580</t>
  </si>
  <si>
    <t>4590</t>
  </si>
  <si>
    <t>Kary i odszkodowania wypłacane na rzecz osób fizycznych</t>
  </si>
  <si>
    <t>3 260,00</t>
  </si>
  <si>
    <t>145,00</t>
  </si>
  <si>
    <t>80106</t>
  </si>
  <si>
    <t>Inne formy wychowania przedszkolnego</t>
  </si>
  <si>
    <t>2 186 781,00</t>
  </si>
  <si>
    <t>111 115,00</t>
  </si>
  <si>
    <t>1 342 853,00</t>
  </si>
  <si>
    <t>92 765,00</t>
  </si>
  <si>
    <t>261 214,00</t>
  </si>
  <si>
    <t>31 731,00</t>
  </si>
  <si>
    <t>1 949,00</t>
  </si>
  <si>
    <t>1 350,00</t>
  </si>
  <si>
    <t>65 477,00</t>
  </si>
  <si>
    <t>4211</t>
  </si>
  <si>
    <t>6 586,00</t>
  </si>
  <si>
    <t>6 204,00</t>
  </si>
  <si>
    <t>57 806,00</t>
  </si>
  <si>
    <t>33 007,00</t>
  </si>
  <si>
    <t>1 577,00</t>
  </si>
  <si>
    <t>31 740,00</t>
  </si>
  <si>
    <t>4301</t>
  </si>
  <si>
    <t>25 000,00</t>
  </si>
  <si>
    <t>2 621,00</t>
  </si>
  <si>
    <t>728,00</t>
  </si>
  <si>
    <t>1 144,00</t>
  </si>
  <si>
    <t>3 189,00</t>
  </si>
  <si>
    <t>4421</t>
  </si>
  <si>
    <t>27 000,00</t>
  </si>
  <si>
    <t>4 236,00</t>
  </si>
  <si>
    <t>4431</t>
  </si>
  <si>
    <t>74 387,00</t>
  </si>
  <si>
    <t>102,00</t>
  </si>
  <si>
    <t>80113</t>
  </si>
  <si>
    <t>Dowożenie uczniów do szkół</t>
  </si>
  <si>
    <t>337 900,00</t>
  </si>
  <si>
    <t>1 900,00</t>
  </si>
  <si>
    <t>336 000,00</t>
  </si>
  <si>
    <t>80146</t>
  </si>
  <si>
    <t>Dokształcanie i doskonalenie nauczycieli</t>
  </si>
  <si>
    <t>20 540,00</t>
  </si>
  <si>
    <t>4 600,00</t>
  </si>
  <si>
    <t>499,00</t>
  </si>
  <si>
    <t>400,00</t>
  </si>
  <si>
    <t>15 041,00</t>
  </si>
  <si>
    <t>80148</t>
  </si>
  <si>
    <t>Stołówki szkolne i przedszkolne</t>
  </si>
  <si>
    <t>280 109,00</t>
  </si>
  <si>
    <t>2 175,00</t>
  </si>
  <si>
    <t>178 815,00</t>
  </si>
  <si>
    <t>12 919,00</t>
  </si>
  <si>
    <t>30 711,00</t>
  </si>
  <si>
    <t>3 619,00</t>
  </si>
  <si>
    <t>280,00</t>
  </si>
  <si>
    <t>14 299,00</t>
  </si>
  <si>
    <t>14 131,00</t>
  </si>
  <si>
    <t>1 675,00</t>
  </si>
  <si>
    <t>1 003,00</t>
  </si>
  <si>
    <t>8 815,00</t>
  </si>
  <si>
    <t>2 207,00</t>
  </si>
  <si>
    <t>8 355,00</t>
  </si>
  <si>
    <t>1 105,00</t>
  </si>
  <si>
    <t>80195</t>
  </si>
  <si>
    <t>346 087,00</t>
  </si>
  <si>
    <t>50,00</t>
  </si>
  <si>
    <t>102 805,00</t>
  </si>
  <si>
    <t>7 700,00</t>
  </si>
  <si>
    <t>17 001,00</t>
  </si>
  <si>
    <t>2 500,00</t>
  </si>
  <si>
    <t>900,00</t>
  </si>
  <si>
    <t>56 562,00</t>
  </si>
  <si>
    <t>98 359,00</t>
  </si>
  <si>
    <t>15 450,00</t>
  </si>
  <si>
    <t>220,00</t>
  </si>
  <si>
    <t>44 200,00</t>
  </si>
  <si>
    <t>340,00</t>
  </si>
  <si>
    <t>135 139,00</t>
  </si>
  <si>
    <t>85153</t>
  </si>
  <si>
    <t>Zwalczanie narkomanii</t>
  </si>
  <si>
    <t>85154</t>
  </si>
  <si>
    <t>Przeciwdziałanie alkoholizmowi</t>
  </si>
  <si>
    <t>133 021,00</t>
  </si>
  <si>
    <t>24 951,00</t>
  </si>
  <si>
    <t>1 885,00</t>
  </si>
  <si>
    <t>5 898,00</t>
  </si>
  <si>
    <t>799,00</t>
  </si>
  <si>
    <t>25 333,00</t>
  </si>
  <si>
    <t>15 453,00</t>
  </si>
  <si>
    <t>4220</t>
  </si>
  <si>
    <t>Zakup środków żywności</t>
  </si>
  <si>
    <t>5 542,00</t>
  </si>
  <si>
    <t>48 792,00</t>
  </si>
  <si>
    <t>41,00</t>
  </si>
  <si>
    <t>668,00</t>
  </si>
  <si>
    <t>2 000,00</t>
  </si>
  <si>
    <t>159,00</t>
  </si>
  <si>
    <t>746,00</t>
  </si>
  <si>
    <t>137,00</t>
  </si>
  <si>
    <t>19,00</t>
  </si>
  <si>
    <t>106,00</t>
  </si>
  <si>
    <t>110,00</t>
  </si>
  <si>
    <t>2 265 002,00</t>
  </si>
  <si>
    <t>85202</t>
  </si>
  <si>
    <t>Domy pomocy społecznej</t>
  </si>
  <si>
    <t>242 030,00</t>
  </si>
  <si>
    <t>4330</t>
  </si>
  <si>
    <t>Zakup usług przez jednostki samorządu terytorialnego od innych jednostek samorządu terytorialnego</t>
  </si>
  <si>
    <t>85204</t>
  </si>
  <si>
    <t>Rodziny zastępcze</t>
  </si>
  <si>
    <t>4 505,00</t>
  </si>
  <si>
    <t>85205</t>
  </si>
  <si>
    <t>Zadania w zakresie przeciwdziałania przemocy w rodzinie</t>
  </si>
  <si>
    <t>2 300,00</t>
  </si>
  <si>
    <t>39 484,00</t>
  </si>
  <si>
    <t>28 116,00</t>
  </si>
  <si>
    <t>2 246,00</t>
  </si>
  <si>
    <t>5 458,00</t>
  </si>
  <si>
    <t>745,00</t>
  </si>
  <si>
    <t>1 468,00</t>
  </si>
  <si>
    <t>1 094,00</t>
  </si>
  <si>
    <t>357,00</t>
  </si>
  <si>
    <t>1 039 957,00</t>
  </si>
  <si>
    <t>3110</t>
  </si>
  <si>
    <t>961 546,00</t>
  </si>
  <si>
    <t>20 525,00</t>
  </si>
  <si>
    <t>39 700,00</t>
  </si>
  <si>
    <t>503,00</t>
  </si>
  <si>
    <t>1 205,00</t>
  </si>
  <si>
    <t>3 162,00</t>
  </si>
  <si>
    <t>10 562,00</t>
  </si>
  <si>
    <t>560,00</t>
  </si>
  <si>
    <t>550,00</t>
  </si>
  <si>
    <t>6 327,00</t>
  </si>
  <si>
    <t>4130</t>
  </si>
  <si>
    <t>Składki na ubezpieczenie zdrowotne</t>
  </si>
  <si>
    <t>292 538,00</t>
  </si>
  <si>
    <t>292 431,00</t>
  </si>
  <si>
    <t>107,00</t>
  </si>
  <si>
    <t>14 526,00</t>
  </si>
  <si>
    <t>12 562,00</t>
  </si>
  <si>
    <t>9,00</t>
  </si>
  <si>
    <t>1 955,00</t>
  </si>
  <si>
    <t>41 536,00</t>
  </si>
  <si>
    <t>429 121,00</t>
  </si>
  <si>
    <t>370,00</t>
  </si>
  <si>
    <t>290 707,00</t>
  </si>
  <si>
    <t>23 711,00</t>
  </si>
  <si>
    <t>52 206,00</t>
  </si>
  <si>
    <t>5 992,00</t>
  </si>
  <si>
    <t>13 355,00</t>
  </si>
  <si>
    <t>9 916,00</t>
  </si>
  <si>
    <t>459,00</t>
  </si>
  <si>
    <t>14 113,00</t>
  </si>
  <si>
    <t>1 442,00</t>
  </si>
  <si>
    <t>3 262,00</t>
  </si>
  <si>
    <t>5 017,00</t>
  </si>
  <si>
    <t>662,00</t>
  </si>
  <si>
    <t>5 744,00</t>
  </si>
  <si>
    <t>109,00</t>
  </si>
  <si>
    <t>2 056,00</t>
  </si>
  <si>
    <t>152 678,00</t>
  </si>
  <si>
    <t>120 228,00</t>
  </si>
  <si>
    <t>797,00</t>
  </si>
  <si>
    <t>20,00</t>
  </si>
  <si>
    <t>4 083,00</t>
  </si>
  <si>
    <t>27 405,00</t>
  </si>
  <si>
    <t>853</t>
  </si>
  <si>
    <t>Pozostałe zadania w zakresie polityki społecznej</t>
  </si>
  <si>
    <t>11 000,00</t>
  </si>
  <si>
    <t>85311</t>
  </si>
  <si>
    <t>Rehabilitacja zawodowa i społeczna osób niepełnosprawnych</t>
  </si>
  <si>
    <t>85395</t>
  </si>
  <si>
    <t>9 000,00</t>
  </si>
  <si>
    <t>2820</t>
  </si>
  <si>
    <t>Dotacja celowa z budżetu na finansowanie lub dofinansowanie zadań zleconych do realizacji stowarzyszeniom</t>
  </si>
  <si>
    <t>234 896,00</t>
  </si>
  <si>
    <t>85401</t>
  </si>
  <si>
    <t>Świetlice szkolne</t>
  </si>
  <si>
    <t>157 485,00</t>
  </si>
  <si>
    <t>4 512,00</t>
  </si>
  <si>
    <t>114 282,00</t>
  </si>
  <si>
    <t>4 450,00</t>
  </si>
  <si>
    <t>21 154,00</t>
  </si>
  <si>
    <t>1 272,00</t>
  </si>
  <si>
    <t>8 825,00</t>
  </si>
  <si>
    <t>2 880,00</t>
  </si>
  <si>
    <t>77 411,00</t>
  </si>
  <si>
    <t>3240</t>
  </si>
  <si>
    <t>Stypendia dla uczniów</t>
  </si>
  <si>
    <t>63 359,00</t>
  </si>
  <si>
    <t>3 444 252,00</t>
  </si>
  <si>
    <t>90002</t>
  </si>
  <si>
    <t>Gospodarka odpadami</t>
  </si>
  <si>
    <t>2320</t>
  </si>
  <si>
    <t>Dotacje celowe przekazane dla powiatu na zadania bieżące realizowane na podstawie porozumień (umów) między jednostkami samorządu terytorialnego</t>
  </si>
  <si>
    <t>90003</t>
  </si>
  <si>
    <t>Oczyszczanie miast i wsi</t>
  </si>
  <si>
    <t>149 952,00</t>
  </si>
  <si>
    <t>22 843,00</t>
  </si>
  <si>
    <t>114 989,00</t>
  </si>
  <si>
    <t>4520</t>
  </si>
  <si>
    <t>Opłaty na rzecz budżetów jednostek samorządu terytorialnego</t>
  </si>
  <si>
    <t>12 120,00</t>
  </si>
  <si>
    <t>90004</t>
  </si>
  <si>
    <t>112 517,00</t>
  </si>
  <si>
    <t>19 599,00</t>
  </si>
  <si>
    <t>91 178,00</t>
  </si>
  <si>
    <t>90013</t>
  </si>
  <si>
    <t>Schroniska dla zwierząt</t>
  </si>
  <si>
    <t>116 270,00</t>
  </si>
  <si>
    <t>8 020,00</t>
  </si>
  <si>
    <t>13 980,00</t>
  </si>
  <si>
    <t>6 870,00</t>
  </si>
  <si>
    <t>6650</t>
  </si>
  <si>
    <t>Wpłaty gmin i powiatów na rzecz innych jednostek samorządu terytorialnego oraz związków gmin lub związków powiatów na dofinansowanie zadań inwestycyjnych i zakupów inwestycyjnych</t>
  </si>
  <si>
    <t>87 400,00</t>
  </si>
  <si>
    <t>90015</t>
  </si>
  <si>
    <t>Oświetlenie ulic, placów i dróg</t>
  </si>
  <si>
    <t>533 900,00</t>
  </si>
  <si>
    <t>215 400,00</t>
  </si>
  <si>
    <t>94 500,00</t>
  </si>
  <si>
    <t>24 000,00</t>
  </si>
  <si>
    <t>200 000,00</t>
  </si>
  <si>
    <t>90017</t>
  </si>
  <si>
    <t>Zakłady gospodarki komunalnej</t>
  </si>
  <si>
    <t>2 325 173,00</t>
  </si>
  <si>
    <t>2650</t>
  </si>
  <si>
    <t>Dotacja przedmiotowa z budżetu dla samorządowego zakładu budżetowego</t>
  </si>
  <si>
    <t>1 912 723,00</t>
  </si>
  <si>
    <t>6210</t>
  </si>
  <si>
    <t>Dotacje celowe z budżetu na finansowanie lub dofinansowanie kosztów realizacji inwestycji i zakupów inwestycyjnych samorządowych zakładów budżetowych</t>
  </si>
  <si>
    <t>412 450,00</t>
  </si>
  <si>
    <t>191 440,00</t>
  </si>
  <si>
    <t>3 910,00</t>
  </si>
  <si>
    <t>580,00</t>
  </si>
  <si>
    <t>20 650,00</t>
  </si>
  <si>
    <t>11 500,00</t>
  </si>
  <si>
    <t>62 080,00</t>
  </si>
  <si>
    <t>13 500,00</t>
  </si>
  <si>
    <t>60 720,00</t>
  </si>
  <si>
    <t>18 500,00</t>
  </si>
  <si>
    <t>921</t>
  </si>
  <si>
    <t>Kultura i ochrona dziedzictwa narodowego</t>
  </si>
  <si>
    <t>1 126 387,00</t>
  </si>
  <si>
    <t>92109</t>
  </si>
  <si>
    <t>Domy i ośrodki kultury, świetlice i kluby</t>
  </si>
  <si>
    <t>36 943,00</t>
  </si>
  <si>
    <t>88,00</t>
  </si>
  <si>
    <t>12 755,00</t>
  </si>
  <si>
    <t>7 800,00</t>
  </si>
  <si>
    <t>1 800,00</t>
  </si>
  <si>
    <t>92114</t>
  </si>
  <si>
    <t>Pozostałe instytucje kultury</t>
  </si>
  <si>
    <t>886 275,00</t>
  </si>
  <si>
    <t>2480</t>
  </si>
  <si>
    <t>Dotacja podmiotowa z budżetu dla samorządowej instytucji kultury</t>
  </si>
  <si>
    <t>832 534,00</t>
  </si>
  <si>
    <t>6220</t>
  </si>
  <si>
    <t>Dotacje celowe z budżetu na finansowanie lub dofinansowanie kosztów realizacji inwestycji i zakupów inwestycyjnych innych jednostek sektora finansów publicznych</t>
  </si>
  <si>
    <t>53 741,00</t>
  </si>
  <si>
    <t>92116</t>
  </si>
  <si>
    <t>Biblioteki</t>
  </si>
  <si>
    <t>161 820,00</t>
  </si>
  <si>
    <t>92120</t>
  </si>
  <si>
    <t>Ochrona zabytków i opieka nad zabytkami</t>
  </si>
  <si>
    <t>19 849,00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</si>
  <si>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</si>
  <si>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</si>
  <si>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</si>
  <si>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21 500,00</t>
  </si>
  <si>
    <t>9 400,00</t>
  </si>
  <si>
    <t>10 300,00</t>
  </si>
  <si>
    <t>424 913,00</t>
  </si>
  <si>
    <t>56 000,00</t>
  </si>
  <si>
    <t>3040</t>
  </si>
  <si>
    <t>Nagrody o charakterze szczególnym niezaliczone do wynagrodzeń</t>
  </si>
  <si>
    <t>2 800,00</t>
  </si>
  <si>
    <t>3250</t>
  </si>
  <si>
    <t>Stypendia różne</t>
  </si>
  <si>
    <t>19 005,00</t>
  </si>
  <si>
    <t>29 550,00</t>
  </si>
  <si>
    <t>305 558,00</t>
  </si>
  <si>
    <t>24 221 078,03</t>
  </si>
  <si>
    <t>w tym:</t>
  </si>
  <si>
    <t>Lp</t>
  </si>
  <si>
    <t>Sołectwo/Projekt</t>
  </si>
  <si>
    <t>Kwota projektu</t>
  </si>
  <si>
    <t>% wykonania</t>
  </si>
  <si>
    <t>Bylin</t>
  </si>
  <si>
    <t>Utrzymanie czystości i porządku</t>
  </si>
  <si>
    <t>Naprawa drogi</t>
  </si>
  <si>
    <t>Gowarzewo</t>
  </si>
  <si>
    <t>Kleszczewo</t>
  </si>
  <si>
    <t>Komorniki</t>
  </si>
  <si>
    <t>Promocja sołectwa</t>
  </si>
  <si>
    <t>Krerowo</t>
  </si>
  <si>
    <t>Krzyżowniki</t>
  </si>
  <si>
    <t>Markowice</t>
  </si>
  <si>
    <t>Promocja sołectwa i utrzymanie świetlicy</t>
  </si>
  <si>
    <t>Utrzymanie boiska i upowszechnianie kultury fizycznej</t>
  </si>
  <si>
    <t>Nagradowice</t>
  </si>
  <si>
    <t>Poklatki</t>
  </si>
  <si>
    <t>Śródka</t>
  </si>
  <si>
    <t>Tulce</t>
  </si>
  <si>
    <t>Zimin</t>
  </si>
  <si>
    <t>Promocja Gminy Kleszczewo - wsi Zimin</t>
  </si>
  <si>
    <t>Promocja  sołectwa</t>
  </si>
  <si>
    <t>Bezpieczeństwo mieszkańców, utrzymanie czystości i porządku w sołectwie</t>
  </si>
  <si>
    <t>Zakup urządzeń rekreacyjnych</t>
  </si>
  <si>
    <t>Bezpieczeństwo mieszkańców,  utrzymanie czystości i porządku w sołectwie</t>
  </si>
  <si>
    <t>Utrzymanie czystośi i porządku</t>
  </si>
  <si>
    <t>Bezpieczeństwo mieszkańców i utrzymanie porządku w sołectwie</t>
  </si>
  <si>
    <t>Utrzymanie porządku i zieleni na terenie sołectwa</t>
  </si>
  <si>
    <t>Rowój kultury fizycznej i oświaty</t>
  </si>
  <si>
    <t xml:space="preserve">Utrzymanie czystości i porządku </t>
  </si>
  <si>
    <t>Budowa chodnika - zakup materiałów</t>
  </si>
  <si>
    <t>Wykonanie  wydatków na projekty realizowane w ramach Funduszu Sołeckiego za 2014r.</t>
  </si>
  <si>
    <t>Uchwała Nr XXXVI/269/2013  z 18.12.2013r.</t>
  </si>
  <si>
    <t>Projekt: Przeciwdziałanie wykluczeniu cyfrowemu w Gminie Kleszczewo. Program Operacyjny Innowacyjna Gospodarka  2007-2013</t>
  </si>
  <si>
    <t>Plan po zmianach na 31.12.2014r.</t>
  </si>
  <si>
    <t>Uchwała Nr       XLII/308/              2014 z 25.06.2014r.</t>
  </si>
  <si>
    <t>Zmiany w planie wydatków na realizację programów finansowanych z udziałem środków, o których mowa w art. 5 ust.  1 pkt 2 i 3  dokonywane w 2014r.</t>
  </si>
  <si>
    <t>Plan dochodów</t>
  </si>
  <si>
    <t>Plan wydatków</t>
  </si>
  <si>
    <t>Różne wydatki na rzecz osób fizycznych</t>
  </si>
  <si>
    <t>Zakup pomocy naukowych, dydaktycznych i ksiażek</t>
  </si>
  <si>
    <t>Świadczenia rodzinne, świadczenia z funduszu alimentacyjnego oraz składki na ubezpieczenia emerytalne i rentowe z ubezpieczenia społecznego</t>
  </si>
  <si>
    <t>Wielkopolski Urząd Wojewódzki</t>
  </si>
  <si>
    <t>Krajowe Biuro Wyborcze</t>
  </si>
  <si>
    <t>Wykonanie dochodów i wydatków związanych z realizacją zadań z zakresu administracji rządowej i innych zadań zleconych gminie odrębnymi ustawami w 2014 roku</t>
  </si>
  <si>
    <t>Zarządzenia Nr 53/2014 z 30.12.2014r</t>
  </si>
  <si>
    <t>Kleszczewo 23.03.2015r.</t>
  </si>
  <si>
    <t>1</t>
  </si>
  <si>
    <t>2</t>
  </si>
  <si>
    <t>3</t>
  </si>
  <si>
    <t>4</t>
  </si>
  <si>
    <t>5</t>
  </si>
  <si>
    <t>Wykonanie ogółem</t>
  </si>
  <si>
    <t>3260</t>
  </si>
  <si>
    <t>Inne formy pomocy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</si>
</sst>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8.5"/>
      <color indexed="8"/>
      <name val="Czcionka tekstu podstawowego"/>
      <family val="2"/>
    </font>
    <font>
      <sz val="8.5"/>
      <color indexed="8"/>
      <name val="Calibri"/>
      <family val="2"/>
    </font>
    <font>
      <b/>
      <sz val="10"/>
      <color indexed="8"/>
      <name val="Czcionka tekstu podstawowego"/>
      <family val="0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Czcionka tekstu podstawowego"/>
      <family val="2"/>
    </font>
    <font>
      <sz val="8.5"/>
      <color theme="1"/>
      <name val="Arial"/>
      <family val="2"/>
    </font>
    <font>
      <sz val="8.5"/>
      <color theme="1"/>
      <name val="Calibri"/>
      <family val="2"/>
    </font>
    <font>
      <b/>
      <sz val="10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/>
      <bottom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7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/>
      <protection locked="0"/>
    </xf>
    <xf numFmtId="4" fontId="8" fillId="34" borderId="10" xfId="0" applyNumberFormat="1" applyFont="1" applyFill="1" applyBorder="1" applyAlignment="1" applyProtection="1">
      <alignment horizontal="right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13" fillId="0" borderId="0" xfId="52" applyNumberFormat="1" applyFont="1" applyFill="1" applyBorder="1" applyAlignment="1" applyProtection="1">
      <alignment horizontal="left"/>
      <protection locked="0"/>
    </xf>
    <xf numFmtId="0" fontId="62" fillId="0" borderId="0" xfId="51" applyFont="1">
      <alignment/>
      <protection/>
    </xf>
    <xf numFmtId="4" fontId="62" fillId="0" borderId="0" xfId="51" applyNumberFormat="1" applyFont="1">
      <alignment/>
      <protection/>
    </xf>
    <xf numFmtId="0" fontId="63" fillId="0" borderId="0" xfId="51" applyFont="1">
      <alignment/>
      <protection/>
    </xf>
    <xf numFmtId="4" fontId="12" fillId="39" borderId="0" xfId="51" applyNumberFormat="1" applyFont="1" applyFill="1" applyBorder="1" applyAlignment="1" applyProtection="1">
      <alignment horizontal="left"/>
      <protection locked="0"/>
    </xf>
    <xf numFmtId="0" fontId="12" fillId="39" borderId="0" xfId="51" applyNumberFormat="1" applyFont="1" applyFill="1" applyBorder="1" applyAlignment="1" applyProtection="1">
      <alignment horizontal="left"/>
      <protection locked="0"/>
    </xf>
    <xf numFmtId="4" fontId="12" fillId="39" borderId="0" xfId="51" applyNumberFormat="1" applyFont="1" applyFill="1" applyBorder="1" applyAlignment="1" applyProtection="1">
      <alignment/>
      <protection locked="0"/>
    </xf>
    <xf numFmtId="4" fontId="1" fillId="0" borderId="0" xfId="52" applyNumberFormat="1" applyFont="1" applyFill="1" applyBorder="1" applyAlignment="1" applyProtection="1">
      <alignment horizontal="left"/>
      <protection locked="0"/>
    </xf>
    <xf numFmtId="0" fontId="64" fillId="0" borderId="0" xfId="51" applyFont="1">
      <alignment/>
      <protection/>
    </xf>
    <xf numFmtId="0" fontId="12" fillId="39" borderId="11" xfId="51" applyNumberFormat="1" applyFont="1" applyFill="1" applyBorder="1" applyAlignment="1" applyProtection="1">
      <alignment horizontal="center" vertical="center"/>
      <protection locked="0"/>
    </xf>
    <xf numFmtId="0" fontId="12" fillId="39" borderId="11" xfId="51" applyNumberFormat="1" applyFont="1" applyFill="1" applyBorder="1" applyAlignment="1" applyProtection="1">
      <alignment horizontal="center" vertical="center" wrapText="1"/>
      <protection locked="0"/>
    </xf>
    <xf numFmtId="0" fontId="12" fillId="39" borderId="11" xfId="51" applyNumberFormat="1" applyFont="1" applyFill="1" applyBorder="1" applyAlignment="1" applyProtection="1">
      <alignment vertical="center" wrapText="1"/>
      <protection locked="0"/>
    </xf>
    <xf numFmtId="0" fontId="12" fillId="39" borderId="12" xfId="51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52" applyNumberFormat="1" applyFont="1" applyFill="1" applyBorder="1" applyAlignment="1" applyProtection="1">
      <alignment horizontal="right"/>
      <protection locked="0"/>
    </xf>
    <xf numFmtId="0" fontId="12" fillId="39" borderId="10" xfId="5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1" applyNumberFormat="1" applyFont="1" applyFill="1" applyBorder="1" applyAlignment="1" applyProtection="1">
      <alignment horizontal="left" vertical="top" wrapText="1"/>
      <protection locked="0"/>
    </xf>
    <xf numFmtId="0" fontId="12" fillId="39" borderId="10" xfId="51" applyNumberFormat="1" applyFont="1" applyFill="1" applyBorder="1" applyAlignment="1" applyProtection="1">
      <alignment horizontal="left" wrapText="1"/>
      <protection locked="0"/>
    </xf>
    <xf numFmtId="4" fontId="12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12" fillId="39" borderId="10" xfId="51" applyNumberFormat="1" applyFont="1" applyFill="1" applyBorder="1" applyAlignment="1" applyProtection="1">
      <alignment horizontal="left"/>
      <protection locked="0"/>
    </xf>
    <xf numFmtId="0" fontId="12" fillId="39" borderId="10" xfId="51" applyNumberFormat="1" applyFont="1" applyFill="1" applyBorder="1" applyAlignment="1" applyProtection="1">
      <alignment horizontal="left" vertical="top"/>
      <protection locked="0"/>
    </xf>
    <xf numFmtId="4" fontId="12" fillId="39" borderId="10" xfId="51" applyNumberFormat="1" applyFont="1" applyFill="1" applyBorder="1" applyAlignment="1" applyProtection="1">
      <alignment/>
      <protection locked="0"/>
    </xf>
    <xf numFmtId="0" fontId="12" fillId="0" borderId="10" xfId="52" applyNumberFormat="1" applyFont="1" applyFill="1" applyBorder="1" applyAlignment="1" applyProtection="1">
      <alignment horizontal="left"/>
      <protection locked="0"/>
    </xf>
    <xf numFmtId="4" fontId="62" fillId="0" borderId="13" xfId="51" applyNumberFormat="1" applyFont="1" applyBorder="1">
      <alignment/>
      <protection/>
    </xf>
    <xf numFmtId="0" fontId="62" fillId="0" borderId="10" xfId="51" applyFont="1" applyBorder="1">
      <alignment/>
      <protection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0" applyNumberFormat="1" applyFont="1" applyFill="1" applyBorder="1" applyAlignment="1" applyProtection="1">
      <alignment horizontal="center" wrapText="1"/>
      <protection locked="0"/>
    </xf>
    <xf numFmtId="4" fontId="9" fillId="0" borderId="10" xfId="0" applyNumberFormat="1" applyFont="1" applyFill="1" applyBorder="1" applyAlignment="1" applyProtection="1">
      <alignment horizont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4" xfId="0" applyNumberFormat="1" applyFont="1" applyFill="1" applyBorder="1" applyAlignment="1" applyProtection="1">
      <alignment horizontal="right" vertical="center"/>
      <protection locked="0"/>
    </xf>
    <xf numFmtId="4" fontId="9" fillId="33" borderId="15" xfId="0" applyNumberFormat="1" applyFont="1" applyFill="1" applyBorder="1" applyAlignment="1" applyProtection="1">
      <alignment horizontal="right"/>
      <protection locked="0"/>
    </xf>
    <xf numFmtId="4" fontId="9" fillId="33" borderId="10" xfId="0" applyNumberFormat="1" applyFont="1" applyFill="1" applyBorder="1" applyAlignment="1" applyProtection="1">
      <alignment horizontal="right"/>
      <protection locked="0"/>
    </xf>
    <xf numFmtId="49" fontId="6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40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4" xfId="0" applyNumberFormat="1" applyFont="1" applyFill="1" applyBorder="1" applyAlignment="1" applyProtection="1">
      <alignment horizontal="right" vertical="center"/>
      <protection locked="0"/>
    </xf>
    <xf numFmtId="4" fontId="8" fillId="34" borderId="15" xfId="0" applyNumberFormat="1" applyFont="1" applyFill="1" applyBorder="1" applyAlignment="1" applyProtection="1">
      <alignment horizontal="right"/>
      <protection locked="0"/>
    </xf>
    <xf numFmtId="4" fontId="8" fillId="34" borderId="10" xfId="0" applyNumberFormat="1" applyFont="1" applyFill="1" applyBorder="1" applyAlignment="1" applyProtection="1">
      <alignment horizontal="right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4" xfId="0" applyNumberFormat="1" applyFont="1" applyFill="1" applyBorder="1" applyAlignment="1" applyProtection="1">
      <alignment horizontal="right" vertical="center"/>
      <protection locked="0"/>
    </xf>
    <xf numFmtId="4" fontId="8" fillId="0" borderId="15" xfId="0" applyNumberFormat="1" applyFont="1" applyFill="1" applyBorder="1" applyAlignment="1" applyProtection="1">
      <alignment horizontal="right"/>
      <protection locked="0"/>
    </xf>
    <xf numFmtId="4" fontId="9" fillId="33" borderId="15" xfId="0" applyNumberFormat="1" applyFont="1" applyFill="1" applyBorder="1" applyAlignment="1" applyProtection="1">
      <alignment horizontal="right" vertical="center"/>
      <protection locked="0"/>
    </xf>
    <xf numFmtId="49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locked="0"/>
    </xf>
    <xf numFmtId="4" fontId="9" fillId="0" borderId="15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" fontId="16" fillId="0" borderId="0" xfId="51" applyNumberFormat="1" applyFont="1">
      <alignment/>
      <protection/>
    </xf>
    <xf numFmtId="4" fontId="12" fillId="0" borderId="0" xfId="51" applyNumberFormat="1" applyFont="1" applyBorder="1">
      <alignment/>
      <protection/>
    </xf>
    <xf numFmtId="0" fontId="17" fillId="0" borderId="10" xfId="51" applyFont="1" applyBorder="1" applyAlignment="1">
      <alignment vertical="center" wrapText="1"/>
      <protection/>
    </xf>
    <xf numFmtId="0" fontId="18" fillId="0" borderId="10" xfId="51" applyFont="1" applyBorder="1" applyAlignment="1">
      <alignment vertical="center" wrapText="1"/>
      <protection/>
    </xf>
    <xf numFmtId="4" fontId="18" fillId="0" borderId="10" xfId="51" applyNumberFormat="1" applyFont="1" applyBorder="1" applyAlignment="1">
      <alignment vertical="center"/>
      <protection/>
    </xf>
    <xf numFmtId="4" fontId="65" fillId="0" borderId="10" xfId="51" applyNumberFormat="1" applyFont="1" applyBorder="1" applyAlignment="1">
      <alignment vertical="center"/>
      <protection/>
    </xf>
    <xf numFmtId="4" fontId="17" fillId="0" borderId="10" xfId="51" applyNumberFormat="1" applyFont="1" applyBorder="1" applyAlignment="1">
      <alignment vertical="center"/>
      <protection/>
    </xf>
    <xf numFmtId="4" fontId="66" fillId="0" borderId="10" xfId="51" applyNumberFormat="1" applyFont="1" applyBorder="1" applyAlignment="1">
      <alignment vertical="center"/>
      <protection/>
    </xf>
    <xf numFmtId="4" fontId="17" fillId="0" borderId="10" xfId="51" applyNumberFormat="1" applyFont="1" applyBorder="1" applyAlignment="1">
      <alignment horizontal="right" vertical="center"/>
      <protection/>
    </xf>
    <xf numFmtId="0" fontId="18" fillId="0" borderId="10" xfId="51" applyFont="1" applyBorder="1" applyAlignment="1">
      <alignment horizontal="center" vertical="center"/>
      <protection/>
    </xf>
    <xf numFmtId="0" fontId="18" fillId="0" borderId="10" xfId="51" applyFont="1" applyBorder="1" applyAlignment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0" xfId="51" applyFont="1" applyBorder="1" applyAlignment="1">
      <alignment horizontal="center" vertical="center"/>
      <protection/>
    </xf>
    <xf numFmtId="0" fontId="19" fillId="0" borderId="0" xfId="51" applyFont="1" applyBorder="1" applyAlignment="1">
      <alignment wrapText="1"/>
      <protection/>
    </xf>
    <xf numFmtId="4" fontId="19" fillId="0" borderId="0" xfId="51" applyNumberFormat="1" applyFont="1" applyBorder="1">
      <alignment/>
      <protection/>
    </xf>
    <xf numFmtId="4" fontId="11" fillId="0" borderId="0" xfId="51" applyNumberFormat="1" applyFont="1">
      <alignment/>
      <protection/>
    </xf>
    <xf numFmtId="4" fontId="13" fillId="0" borderId="0" xfId="51" applyNumberFormat="1" applyFont="1" applyBorder="1">
      <alignment/>
      <protection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0" fontId="12" fillId="39" borderId="10" xfId="51" applyNumberFormat="1" applyFont="1" applyFill="1" applyBorder="1" applyAlignment="1" applyProtection="1">
      <alignment horizontal="center" vertical="center" wrapText="1"/>
      <protection locked="0"/>
    </xf>
    <xf numFmtId="4" fontId="13" fillId="39" borderId="10" xfId="51" applyNumberFormat="1" applyFont="1" applyFill="1" applyBorder="1" applyAlignment="1" applyProtection="1">
      <alignment vertical="center"/>
      <protection locked="0"/>
    </xf>
    <xf numFmtId="0" fontId="0" fillId="0" borderId="0" xfId="52" applyAlignment="1">
      <alignment wrapText="1"/>
    </xf>
    <xf numFmtId="0" fontId="0" fillId="0" borderId="0" xfId="52" applyFont="1" applyAlignment="1">
      <alignment wrapText="1"/>
    </xf>
    <xf numFmtId="4" fontId="0" fillId="0" borderId="0" xfId="52" applyNumberFormat="1" applyAlignment="1">
      <alignment wrapText="1"/>
    </xf>
    <xf numFmtId="49" fontId="9" fillId="38" borderId="17" xfId="52" applyNumberFormat="1" applyFont="1" applyFill="1" applyBorder="1" applyAlignment="1" applyProtection="1">
      <alignment horizontal="center" vertical="center" wrapText="1"/>
      <protection locked="0"/>
    </xf>
    <xf numFmtId="4" fontId="9" fillId="38" borderId="18" xfId="52" applyNumberFormat="1" applyFont="1" applyFill="1" applyBorder="1" applyAlignment="1" applyProtection="1">
      <alignment horizontal="center" vertical="center" wrapText="1"/>
      <protection locked="0"/>
    </xf>
    <xf numFmtId="49" fontId="5" fillId="38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39" borderId="17" xfId="0" applyNumberFormat="1" applyFont="1" applyFill="1" applyBorder="1" applyAlignment="1" applyProtection="1">
      <alignment horizontal="left"/>
      <protection locked="0"/>
    </xf>
    <xf numFmtId="4" fontId="9" fillId="39" borderId="17" xfId="0" applyNumberFormat="1" applyFont="1" applyFill="1" applyBorder="1" applyAlignment="1" applyProtection="1">
      <alignment horizontal="right" wrapText="1"/>
      <protection locked="0"/>
    </xf>
    <xf numFmtId="4" fontId="9" fillId="39" borderId="19" xfId="0" applyNumberFormat="1" applyFont="1" applyFill="1" applyBorder="1" applyAlignment="1" applyProtection="1">
      <alignment horizontal="right" wrapText="1"/>
      <protection locked="0"/>
    </xf>
    <xf numFmtId="49" fontId="6" fillId="38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9" borderId="17" xfId="0" applyNumberFormat="1" applyFont="1" applyFill="1" applyBorder="1" applyAlignment="1" applyProtection="1">
      <alignment horizontal="left"/>
      <protection locked="0"/>
    </xf>
    <xf numFmtId="4" fontId="8" fillId="39" borderId="17" xfId="0" applyNumberFormat="1" applyFont="1" applyFill="1" applyBorder="1" applyAlignment="1" applyProtection="1">
      <alignment horizontal="right" wrapText="1"/>
      <protection locked="0"/>
    </xf>
    <xf numFmtId="4" fontId="8" fillId="39" borderId="18" xfId="0" applyNumberFormat="1" applyFont="1" applyFill="1" applyBorder="1" applyAlignment="1" applyProtection="1">
      <alignment horizontal="right" wrapText="1"/>
      <protection locked="0"/>
    </xf>
    <xf numFmtId="49" fontId="6" fillId="38" borderId="17" xfId="0" applyNumberFormat="1" applyFont="1" applyFill="1" applyBorder="1" applyAlignment="1" applyProtection="1">
      <alignment horizontal="left" vertical="center" wrapText="1"/>
      <protection locked="0"/>
    </xf>
    <xf numFmtId="4" fontId="8" fillId="39" borderId="17" xfId="0" applyNumberFormat="1" applyFont="1" applyFill="1" applyBorder="1" applyAlignment="1" applyProtection="1">
      <alignment horizontal="right" vertical="center" wrapText="1"/>
      <protection locked="0"/>
    </xf>
    <xf numFmtId="4" fontId="9" fillId="39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39" borderId="17" xfId="0" applyNumberFormat="1" applyFont="1" applyFill="1" applyBorder="1" applyAlignment="1" applyProtection="1">
      <alignment horizontal="center" wrapText="1"/>
      <protection locked="0"/>
    </xf>
    <xf numFmtId="0" fontId="1" fillId="39" borderId="17" xfId="0" applyNumberFormat="1" applyFont="1" applyFill="1" applyBorder="1" applyAlignment="1" applyProtection="1">
      <alignment horizontal="center" wrapText="1"/>
      <protection locked="0"/>
    </xf>
    <xf numFmtId="49" fontId="5" fillId="38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38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9" xfId="0" applyNumberFormat="1" applyFont="1" applyFill="1" applyBorder="1" applyAlignment="1" applyProtection="1">
      <alignment horizontal="right" vertical="center" wrapText="1"/>
      <protection locked="0"/>
    </xf>
    <xf numFmtId="4" fontId="5" fillId="38" borderId="18" xfId="0" applyNumberFormat="1" applyFont="1" applyFill="1" applyBorder="1" applyAlignment="1" applyProtection="1">
      <alignment horizontal="right" vertical="center" wrapText="1"/>
      <protection locked="0"/>
    </xf>
    <xf numFmtId="4" fontId="9" fillId="38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8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38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38" borderId="17" xfId="0" applyNumberFormat="1" applyFont="1" applyFill="1" applyBorder="1" applyAlignment="1" applyProtection="1">
      <alignment horizontal="right" vertical="center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/>
      <protection locked="0"/>
    </xf>
    <xf numFmtId="4" fontId="67" fillId="39" borderId="18" xfId="0" applyNumberFormat="1" applyFont="1" applyFill="1" applyBorder="1" applyAlignment="1">
      <alignment/>
    </xf>
    <xf numFmtId="4" fontId="8" fillId="0" borderId="17" xfId="0" applyNumberFormat="1" applyFont="1" applyFill="1" applyBorder="1" applyAlignment="1" applyProtection="1">
      <alignment/>
      <protection locked="0"/>
    </xf>
    <xf numFmtId="4" fontId="6" fillId="38" borderId="21" xfId="0" applyNumberFormat="1" applyFont="1" applyFill="1" applyBorder="1" applyAlignment="1" applyProtection="1">
      <alignment vertical="center" wrapText="1"/>
      <protection locked="0"/>
    </xf>
    <xf numFmtId="49" fontId="6" fillId="38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8" borderId="22" xfId="0" applyNumberFormat="1" applyFont="1" applyFill="1" applyBorder="1" applyAlignment="1" applyProtection="1">
      <alignment horizontal="left" vertical="center" wrapText="1"/>
      <protection locked="0"/>
    </xf>
    <xf numFmtId="4" fontId="6" fillId="38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8" borderId="17" xfId="0" applyNumberFormat="1" applyFont="1" applyFill="1" applyBorder="1" applyAlignment="1" applyProtection="1">
      <alignment vertical="center" wrapText="1"/>
      <protection locked="0"/>
    </xf>
    <xf numFmtId="4" fontId="6" fillId="38" borderId="18" xfId="0" applyNumberFormat="1" applyFont="1" applyFill="1" applyBorder="1" applyAlignment="1" applyProtection="1">
      <alignment vertical="center" wrapText="1"/>
      <protection locked="0"/>
    </xf>
    <xf numFmtId="4" fontId="5" fillId="38" borderId="17" xfId="0" applyNumberFormat="1" applyFont="1" applyFill="1" applyBorder="1" applyAlignment="1" applyProtection="1">
      <alignment vertical="center" wrapText="1"/>
      <protection locked="0"/>
    </xf>
    <xf numFmtId="0" fontId="0" fillId="0" borderId="22" xfId="0" applyBorder="1" applyAlignment="1">
      <alignment/>
    </xf>
    <xf numFmtId="0" fontId="6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68" fillId="0" borderId="22" xfId="0" applyFont="1" applyBorder="1" applyAlignment="1">
      <alignment/>
    </xf>
    <xf numFmtId="0" fontId="68" fillId="0" borderId="17" xfId="0" applyFont="1" applyBorder="1" applyAlignment="1">
      <alignment vertical="center"/>
    </xf>
    <xf numFmtId="0" fontId="0" fillId="0" borderId="20" xfId="0" applyBorder="1" applyAlignment="1">
      <alignment/>
    </xf>
    <xf numFmtId="49" fontId="6" fillId="38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4" fontId="8" fillId="0" borderId="18" xfId="0" applyNumberFormat="1" applyFont="1" applyFill="1" applyBorder="1" applyAlignment="1" applyProtection="1">
      <alignment horizontal="right"/>
      <protection locked="0"/>
    </xf>
    <xf numFmtId="0" fontId="69" fillId="39" borderId="17" xfId="0" applyFont="1" applyFill="1" applyBorder="1" applyAlignment="1">
      <alignment/>
    </xf>
    <xf numFmtId="0" fontId="0" fillId="39" borderId="17" xfId="0" applyFill="1" applyBorder="1" applyAlignment="1">
      <alignment/>
    </xf>
    <xf numFmtId="4" fontId="8" fillId="39" borderId="19" xfId="0" applyNumberFormat="1" applyFont="1" applyFill="1" applyBorder="1" applyAlignment="1" applyProtection="1">
      <alignment horizontal="right" wrapText="1"/>
      <protection locked="0"/>
    </xf>
    <xf numFmtId="4" fontId="8" fillId="39" borderId="19" xfId="0" applyNumberFormat="1" applyFont="1" applyFill="1" applyBorder="1" applyAlignment="1" applyProtection="1">
      <alignment horizontal="right" vertical="center" wrapText="1"/>
      <protection locked="0"/>
    </xf>
    <xf numFmtId="4" fontId="9" fillId="39" borderId="1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7" xfId="0" applyNumberFormat="1" applyFont="1" applyFill="1" applyBorder="1" applyAlignment="1" applyProtection="1">
      <alignment/>
      <protection locked="0"/>
    </xf>
    <xf numFmtId="0" fontId="13" fillId="0" borderId="26" xfId="52" applyNumberFormat="1" applyFont="1" applyFill="1" applyBorder="1" applyAlignment="1" applyProtection="1">
      <alignment horizontal="left" wrapText="1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8" fillId="0" borderId="17" xfId="0" applyNumberFormat="1" applyFont="1" applyFill="1" applyBorder="1" applyAlignment="1" applyProtection="1">
      <alignment vertical="center"/>
      <protection locked="0"/>
    </xf>
    <xf numFmtId="4" fontId="8" fillId="0" borderId="18" xfId="0" applyNumberFormat="1" applyFont="1" applyFill="1" applyBorder="1" applyAlignment="1" applyProtection="1">
      <alignment vertical="center"/>
      <protection locked="0"/>
    </xf>
    <xf numFmtId="0" fontId="9" fillId="39" borderId="17" xfId="52" applyNumberFormat="1" applyFont="1" applyFill="1" applyBorder="1" applyAlignment="1" applyProtection="1">
      <alignment horizontal="left" vertical="center"/>
      <protection locked="0"/>
    </xf>
    <xf numFmtId="0" fontId="9" fillId="39" borderId="17" xfId="52" applyNumberFormat="1" applyFont="1" applyFill="1" applyBorder="1" applyAlignment="1" applyProtection="1">
      <alignment horizontal="center" vertical="center" wrapText="1"/>
      <protection locked="0"/>
    </xf>
    <xf numFmtId="0" fontId="9" fillId="39" borderId="19" xfId="52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8" fillId="0" borderId="14" xfId="0" applyNumberFormat="1" applyFont="1" applyFill="1" applyBorder="1" applyAlignment="1" applyProtection="1">
      <alignment horizontal="left"/>
      <protection locked="0"/>
    </xf>
    <xf numFmtId="0" fontId="8" fillId="0" borderId="26" xfId="0" applyNumberFormat="1" applyFont="1" applyFill="1" applyBorder="1" applyAlignment="1" applyProtection="1">
      <alignment horizontal="left"/>
      <protection locked="0"/>
    </xf>
    <xf numFmtId="0" fontId="8" fillId="0" borderId="27" xfId="0" applyNumberFormat="1" applyFont="1" applyFill="1" applyBorder="1" applyAlignment="1" applyProtection="1">
      <alignment horizontal="left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0" xfId="0" applyNumberFormat="1" applyFont="1" applyFill="1" applyAlignment="1" applyProtection="1">
      <alignment horizontal="left" vertical="top" wrapText="1"/>
      <protection locked="0"/>
    </xf>
    <xf numFmtId="49" fontId="1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52" applyFont="1" applyAlignment="1">
      <alignment horizontal="center" vertical="justify" wrapText="1"/>
    </xf>
    <xf numFmtId="0" fontId="0" fillId="0" borderId="0" xfId="52" applyAlignment="1">
      <alignment horizontal="center" vertical="justify" wrapText="1"/>
    </xf>
    <xf numFmtId="49" fontId="5" fillId="38" borderId="17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0" xfId="51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1" fillId="0" borderId="0" xfId="51" applyFont="1" applyAlignment="1">
      <alignment horizontal="center" wrapText="1"/>
      <protection/>
    </xf>
    <xf numFmtId="0" fontId="55" fillId="0" borderId="0" xfId="51" applyFont="1" applyAlignment="1">
      <alignment wrapText="1"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Alignment="1">
      <alignment/>
      <protection/>
    </xf>
    <xf numFmtId="0" fontId="17" fillId="0" borderId="10" xfId="51" applyFont="1" applyBorder="1" applyAlignment="1">
      <alignment vertical="center" wrapText="1"/>
      <protection/>
    </xf>
    <xf numFmtId="4" fontId="17" fillId="0" borderId="10" xfId="51" applyNumberFormat="1" applyFont="1" applyBorder="1" applyAlignment="1">
      <alignment vertical="center" wrapText="1"/>
      <protection/>
    </xf>
    <xf numFmtId="4" fontId="66" fillId="0" borderId="11" xfId="51" applyNumberFormat="1" applyFont="1" applyBorder="1" applyAlignment="1">
      <alignment horizontal="center" vertical="center"/>
      <protection/>
    </xf>
    <xf numFmtId="4" fontId="72" fillId="0" borderId="28" xfId="51" applyNumberFormat="1" applyFont="1" applyBorder="1" applyAlignment="1">
      <alignment horizontal="center" vertical="center"/>
      <protection/>
    </xf>
    <xf numFmtId="4" fontId="72" fillId="0" borderId="16" xfId="51" applyNumberFormat="1" applyFont="1" applyBorder="1" applyAlignment="1">
      <alignment horizontal="center" vertical="center"/>
      <protection/>
    </xf>
    <xf numFmtId="4" fontId="66" fillId="0" borderId="11" xfId="51" applyNumberFormat="1" applyFont="1" applyBorder="1" applyAlignment="1">
      <alignment horizontal="center" vertical="center" wrapText="1"/>
      <protection/>
    </xf>
    <xf numFmtId="4" fontId="66" fillId="0" borderId="28" xfId="51" applyNumberFormat="1" applyFont="1" applyBorder="1" applyAlignment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9" borderId="11" xfId="51" applyNumberFormat="1" applyFont="1" applyFill="1" applyBorder="1" applyAlignment="1" applyProtection="1">
      <alignment horizontal="center" vertical="center" wrapText="1"/>
      <protection locked="0"/>
    </xf>
    <xf numFmtId="0" fontId="12" fillId="39" borderId="16" xfId="51" applyNumberFormat="1" applyFont="1" applyFill="1" applyBorder="1" applyAlignment="1" applyProtection="1">
      <alignment horizontal="center" vertical="center" wrapText="1"/>
      <protection locked="0"/>
    </xf>
    <xf numFmtId="0" fontId="13" fillId="39" borderId="14" xfId="51" applyNumberFormat="1" applyFont="1" applyFill="1" applyBorder="1" applyAlignment="1" applyProtection="1">
      <alignment horizontal="left" vertical="center" wrapText="1"/>
      <protection locked="0"/>
    </xf>
    <xf numFmtId="0" fontId="13" fillId="0" borderId="26" xfId="52" applyNumberFormat="1" applyFont="1" applyFill="1" applyBorder="1" applyAlignment="1" applyProtection="1">
      <alignment horizontal="left" wrapText="1"/>
      <protection locked="0"/>
    </xf>
    <xf numFmtId="0" fontId="12" fillId="39" borderId="14" xfId="51" applyNumberFormat="1" applyFont="1" applyFill="1" applyBorder="1" applyAlignment="1" applyProtection="1">
      <alignment horizontal="left"/>
      <protection locked="0"/>
    </xf>
    <xf numFmtId="0" fontId="12" fillId="39" borderId="26" xfId="51" applyNumberFormat="1" applyFont="1" applyFill="1" applyBorder="1" applyAlignment="1" applyProtection="1">
      <alignment horizontal="left"/>
      <protection locked="0"/>
    </xf>
    <xf numFmtId="0" fontId="12" fillId="39" borderId="27" xfId="51" applyNumberFormat="1" applyFont="1" applyFill="1" applyBorder="1" applyAlignment="1" applyProtection="1">
      <alignment horizontal="left"/>
      <protection locked="0"/>
    </xf>
    <xf numFmtId="0" fontId="12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52" applyNumberFormat="1" applyFont="1" applyFill="1" applyBorder="1" applyAlignment="1" applyProtection="1">
      <alignment horizontal="left" vertical="center" wrapText="1"/>
      <protection locked="0"/>
    </xf>
    <xf numFmtId="0" fontId="1" fillId="0" borderId="27" xfId="0" applyNumberFormat="1" applyFont="1" applyFill="1" applyBorder="1" applyAlignment="1" applyProtection="1">
      <alignment horizontal="left" vertical="center"/>
      <protection locked="0"/>
    </xf>
    <xf numFmtId="0" fontId="62" fillId="0" borderId="14" xfId="51" applyFont="1" applyBorder="1" applyAlignment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51" applyFont="1" applyBorder="1" applyAlignment="1">
      <alignment horizontal="center" vertical="center" wrapText="1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39" borderId="14" xfId="51" applyNumberFormat="1" applyFont="1" applyFill="1" applyBorder="1" applyAlignment="1" applyProtection="1">
      <alignment horizontal="left" wrapText="1"/>
      <protection locked="0"/>
    </xf>
    <xf numFmtId="0" fontId="12" fillId="0" borderId="26" xfId="52" applyNumberFormat="1" applyFont="1" applyFill="1" applyBorder="1" applyAlignment="1" applyProtection="1">
      <alignment horizontal="left" wrapText="1"/>
      <protection locked="0"/>
    </xf>
    <xf numFmtId="0" fontId="12" fillId="0" borderId="27" xfId="52" applyNumberFormat="1" applyFont="1" applyFill="1" applyBorder="1" applyAlignment="1" applyProtection="1">
      <alignment horizontal="left" wrapText="1"/>
      <protection locked="0"/>
    </xf>
    <xf numFmtId="0" fontId="13" fillId="39" borderId="14" xfId="51" applyNumberFormat="1" applyFont="1" applyFill="1" applyBorder="1" applyAlignment="1" applyProtection="1">
      <alignment horizontal="left" vertical="center"/>
      <protection locked="0"/>
    </xf>
    <xf numFmtId="0" fontId="63" fillId="0" borderId="26" xfId="51" applyFont="1" applyBorder="1" applyAlignment="1">
      <alignment horizontal="left" vertical="center"/>
      <protection/>
    </xf>
    <xf numFmtId="0" fontId="63" fillId="0" borderId="27" xfId="51" applyFont="1" applyBorder="1" applyAlignment="1">
      <alignment horizontal="lef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showGridLines="0" view="pageLayout" workbookViewId="0" topLeftCell="A132">
      <selection activeCell="D153" sqref="D153"/>
    </sheetView>
  </sheetViews>
  <sheetFormatPr defaultColWidth="9.33203125" defaultRowHeight="12.75"/>
  <cols>
    <col min="1" max="2" width="6.66015625" style="0" customWidth="1"/>
    <col min="3" max="3" width="6.83203125" style="0" customWidth="1"/>
    <col min="4" max="4" width="115" style="0" customWidth="1"/>
    <col min="5" max="5" width="14.83203125" style="0" customWidth="1"/>
    <col min="6" max="6" width="14.83203125" style="2" customWidth="1"/>
    <col min="7" max="7" width="9" style="2" customWidth="1"/>
  </cols>
  <sheetData>
    <row r="1" spans="1:7" ht="35.25" customHeight="1">
      <c r="A1" s="183" t="s">
        <v>280</v>
      </c>
      <c r="B1" s="183"/>
      <c r="C1" s="183"/>
      <c r="D1" s="183"/>
      <c r="E1" s="183"/>
      <c r="F1" s="183"/>
      <c r="G1" s="183"/>
    </row>
    <row r="2" spans="1:5" ht="15.75" customHeight="1">
      <c r="A2" s="190" t="s">
        <v>281</v>
      </c>
      <c r="B2" s="190"/>
      <c r="C2" s="190"/>
      <c r="D2" s="190"/>
      <c r="E2" s="190"/>
    </row>
    <row r="3" spans="1:7" ht="30.75" customHeight="1">
      <c r="A3" s="7" t="s">
        <v>0</v>
      </c>
      <c r="B3" s="7" t="s">
        <v>272</v>
      </c>
      <c r="C3" s="7" t="s">
        <v>273</v>
      </c>
      <c r="D3" s="7" t="s">
        <v>1</v>
      </c>
      <c r="E3" s="8" t="s">
        <v>274</v>
      </c>
      <c r="F3" s="3" t="s">
        <v>275</v>
      </c>
      <c r="G3" s="4" t="s">
        <v>276</v>
      </c>
    </row>
    <row r="4" spans="1:7" s="179" customFormat="1" ht="14.25" customHeight="1">
      <c r="A4" s="176" t="s">
        <v>908</v>
      </c>
      <c r="B4" s="176" t="s">
        <v>909</v>
      </c>
      <c r="C4" s="176" t="s">
        <v>910</v>
      </c>
      <c r="D4" s="176" t="s">
        <v>911</v>
      </c>
      <c r="E4" s="176" t="s">
        <v>912</v>
      </c>
      <c r="F4" s="177">
        <v>6</v>
      </c>
      <c r="G4" s="178">
        <v>7</v>
      </c>
    </row>
    <row r="5" spans="1:7" ht="16.5" customHeight="1">
      <c r="A5" s="9" t="s">
        <v>2</v>
      </c>
      <c r="B5" s="9"/>
      <c r="C5" s="9"/>
      <c r="D5" s="10" t="s">
        <v>3</v>
      </c>
      <c r="E5" s="11" t="s">
        <v>4</v>
      </c>
      <c r="F5" s="5">
        <f>F6</f>
        <v>391357.48</v>
      </c>
      <c r="G5" s="5">
        <f>F5*100/E5</f>
        <v>100.00007410110442</v>
      </c>
    </row>
    <row r="6" spans="1:7" ht="16.5" customHeight="1">
      <c r="A6" s="12"/>
      <c r="B6" s="13" t="s">
        <v>5</v>
      </c>
      <c r="C6" s="14"/>
      <c r="D6" s="15" t="s">
        <v>6</v>
      </c>
      <c r="E6" s="16" t="s">
        <v>4</v>
      </c>
      <c r="F6" s="6">
        <f>SUM(F7:F8)</f>
        <v>391357.48</v>
      </c>
      <c r="G6" s="6">
        <f aca="true" t="shared" si="0" ref="G6:G71">F6*100/E6</f>
        <v>100.00007410110442</v>
      </c>
    </row>
    <row r="7" spans="1:7" ht="30" customHeight="1">
      <c r="A7" s="17"/>
      <c r="B7" s="17"/>
      <c r="C7" s="17" t="s">
        <v>7</v>
      </c>
      <c r="D7" s="18" t="s">
        <v>8</v>
      </c>
      <c r="E7" s="19" t="s">
        <v>9</v>
      </c>
      <c r="F7" s="3">
        <v>424.29</v>
      </c>
      <c r="G7" s="3">
        <f t="shared" si="0"/>
        <v>100.06839622641509</v>
      </c>
    </row>
    <row r="8" spans="1:7" ht="30" customHeight="1">
      <c r="A8" s="17"/>
      <c r="B8" s="17"/>
      <c r="C8" s="17" t="s">
        <v>10</v>
      </c>
      <c r="D8" s="18" t="s">
        <v>11</v>
      </c>
      <c r="E8" s="19" t="s">
        <v>12</v>
      </c>
      <c r="F8" s="3">
        <v>390933.19</v>
      </c>
      <c r="G8" s="3">
        <f t="shared" si="0"/>
        <v>100</v>
      </c>
    </row>
    <row r="9" spans="1:7" ht="16.5" customHeight="1">
      <c r="A9" s="9" t="s">
        <v>13</v>
      </c>
      <c r="B9" s="9"/>
      <c r="C9" s="9"/>
      <c r="D9" s="10" t="s">
        <v>14</v>
      </c>
      <c r="E9" s="11" t="s">
        <v>15</v>
      </c>
      <c r="F9" s="5">
        <f>F10+F12</f>
        <v>2587.5</v>
      </c>
      <c r="G9" s="5">
        <f t="shared" si="0"/>
        <v>9.13987990109502</v>
      </c>
    </row>
    <row r="10" spans="1:7" ht="16.5" customHeight="1">
      <c r="A10" s="12"/>
      <c r="B10" s="13" t="s">
        <v>16</v>
      </c>
      <c r="C10" s="14"/>
      <c r="D10" s="15" t="s">
        <v>17</v>
      </c>
      <c r="E10" s="16" t="s">
        <v>18</v>
      </c>
      <c r="F10" s="6">
        <f>F11</f>
        <v>0</v>
      </c>
      <c r="G10" s="6">
        <f t="shared" si="0"/>
        <v>0</v>
      </c>
    </row>
    <row r="11" spans="1:7" ht="30" customHeight="1">
      <c r="A11" s="17"/>
      <c r="B11" s="17"/>
      <c r="C11" s="17" t="s">
        <v>19</v>
      </c>
      <c r="D11" s="18" t="s">
        <v>20</v>
      </c>
      <c r="E11" s="19" t="s">
        <v>18</v>
      </c>
      <c r="F11" s="3">
        <v>0</v>
      </c>
      <c r="G11" s="3">
        <f t="shared" si="0"/>
        <v>0</v>
      </c>
    </row>
    <row r="12" spans="1:7" ht="16.5" customHeight="1">
      <c r="A12" s="12"/>
      <c r="B12" s="13" t="s">
        <v>21</v>
      </c>
      <c r="C12" s="14"/>
      <c r="D12" s="15" t="s">
        <v>22</v>
      </c>
      <c r="E12" s="16" t="s">
        <v>23</v>
      </c>
      <c r="F12" s="6">
        <f>F13</f>
        <v>2587.5</v>
      </c>
      <c r="G12" s="6">
        <f t="shared" si="0"/>
        <v>100.01932740626208</v>
      </c>
    </row>
    <row r="13" spans="1:7" ht="16.5" customHeight="1">
      <c r="A13" s="17"/>
      <c r="B13" s="17"/>
      <c r="C13" s="17" t="s">
        <v>24</v>
      </c>
      <c r="D13" s="18" t="s">
        <v>25</v>
      </c>
      <c r="E13" s="19" t="s">
        <v>23</v>
      </c>
      <c r="F13" s="3">
        <v>2587.5</v>
      </c>
      <c r="G13" s="3">
        <f t="shared" si="0"/>
        <v>100.01932740626208</v>
      </c>
    </row>
    <row r="14" spans="1:7" ht="16.5" customHeight="1">
      <c r="A14" s="9" t="s">
        <v>26</v>
      </c>
      <c r="B14" s="9"/>
      <c r="C14" s="9"/>
      <c r="D14" s="10" t="s">
        <v>27</v>
      </c>
      <c r="E14" s="11" t="s">
        <v>28</v>
      </c>
      <c r="F14" s="5">
        <f>F15</f>
        <v>24693.36</v>
      </c>
      <c r="G14" s="5">
        <f t="shared" si="0"/>
        <v>100.00145790304944</v>
      </c>
    </row>
    <row r="15" spans="1:7" ht="16.5" customHeight="1">
      <c r="A15" s="12"/>
      <c r="B15" s="13" t="s">
        <v>29</v>
      </c>
      <c r="C15" s="14"/>
      <c r="D15" s="15" t="s">
        <v>6</v>
      </c>
      <c r="E15" s="16" t="s">
        <v>28</v>
      </c>
      <c r="F15" s="6">
        <f>F16</f>
        <v>24693.36</v>
      </c>
      <c r="G15" s="6">
        <f t="shared" si="0"/>
        <v>100.00145790304944</v>
      </c>
    </row>
    <row r="16" spans="1:7" ht="30" customHeight="1">
      <c r="A16" s="17"/>
      <c r="B16" s="17"/>
      <c r="C16" s="17" t="s">
        <v>30</v>
      </c>
      <c r="D16" s="18" t="s">
        <v>31</v>
      </c>
      <c r="E16" s="19" t="s">
        <v>28</v>
      </c>
      <c r="F16" s="3">
        <v>24693.36</v>
      </c>
      <c r="G16" s="3">
        <f t="shared" si="0"/>
        <v>100.00145790304944</v>
      </c>
    </row>
    <row r="17" spans="1:7" ht="16.5" customHeight="1">
      <c r="A17" s="9" t="s">
        <v>32</v>
      </c>
      <c r="B17" s="9"/>
      <c r="C17" s="9"/>
      <c r="D17" s="10" t="s">
        <v>33</v>
      </c>
      <c r="E17" s="11" t="s">
        <v>34</v>
      </c>
      <c r="F17" s="5">
        <f>F18</f>
        <v>1311884.6500000001</v>
      </c>
      <c r="G17" s="5">
        <f t="shared" si="0"/>
        <v>100.75462402241374</v>
      </c>
    </row>
    <row r="18" spans="1:7" ht="16.5" customHeight="1">
      <c r="A18" s="12"/>
      <c r="B18" s="13" t="s">
        <v>35</v>
      </c>
      <c r="C18" s="14"/>
      <c r="D18" s="15" t="s">
        <v>36</v>
      </c>
      <c r="E18" s="16" t="s">
        <v>34</v>
      </c>
      <c r="F18" s="6">
        <f>SUM(F19:F24)</f>
        <v>1311884.6500000001</v>
      </c>
      <c r="G18" s="6">
        <f t="shared" si="0"/>
        <v>100.75462402241374</v>
      </c>
    </row>
    <row r="19" spans="1:7" ht="19.5" customHeight="1">
      <c r="A19" s="17"/>
      <c r="B19" s="17"/>
      <c r="C19" s="17" t="s">
        <v>37</v>
      </c>
      <c r="D19" s="18" t="s">
        <v>38</v>
      </c>
      <c r="E19" s="19" t="s">
        <v>39</v>
      </c>
      <c r="F19" s="3">
        <v>23761.35</v>
      </c>
      <c r="G19" s="3">
        <f t="shared" si="0"/>
        <v>100.00568181818181</v>
      </c>
    </row>
    <row r="20" spans="1:7" ht="16.5" customHeight="1">
      <c r="A20" s="17"/>
      <c r="B20" s="17"/>
      <c r="C20" s="17" t="s">
        <v>40</v>
      </c>
      <c r="D20" s="18" t="s">
        <v>41</v>
      </c>
      <c r="E20" s="19" t="s">
        <v>42</v>
      </c>
      <c r="F20" s="3">
        <v>14076</v>
      </c>
      <c r="G20" s="3">
        <f t="shared" si="0"/>
        <v>100</v>
      </c>
    </row>
    <row r="21" spans="1:7" ht="30" customHeight="1">
      <c r="A21" s="17"/>
      <c r="B21" s="17"/>
      <c r="C21" s="17" t="s">
        <v>7</v>
      </c>
      <c r="D21" s="18" t="s">
        <v>8</v>
      </c>
      <c r="E21" s="19" t="s">
        <v>43</v>
      </c>
      <c r="F21" s="3">
        <v>188982.58</v>
      </c>
      <c r="G21" s="3">
        <f t="shared" si="0"/>
        <v>101.76767905223478</v>
      </c>
    </row>
    <row r="22" spans="1:7" ht="19.5" customHeight="1">
      <c r="A22" s="17"/>
      <c r="B22" s="17"/>
      <c r="C22" s="17" t="s">
        <v>44</v>
      </c>
      <c r="D22" s="18" t="s">
        <v>45</v>
      </c>
      <c r="E22" s="19" t="s">
        <v>46</v>
      </c>
      <c r="F22" s="3">
        <v>7446.4</v>
      </c>
      <c r="G22" s="3">
        <f t="shared" si="0"/>
        <v>100.00537201181842</v>
      </c>
    </row>
    <row r="23" spans="1:7" ht="19.5" customHeight="1">
      <c r="A23" s="17"/>
      <c r="B23" s="17"/>
      <c r="C23" s="17" t="s">
        <v>47</v>
      </c>
      <c r="D23" s="18" t="s">
        <v>48</v>
      </c>
      <c r="E23" s="19" t="s">
        <v>49</v>
      </c>
      <c r="F23" s="3">
        <v>1074748.04</v>
      </c>
      <c r="G23" s="3">
        <f t="shared" si="0"/>
        <v>100.45313019908403</v>
      </c>
    </row>
    <row r="24" spans="1:7" ht="16.5" customHeight="1">
      <c r="A24" s="17"/>
      <c r="B24" s="17"/>
      <c r="C24" s="17" t="s">
        <v>50</v>
      </c>
      <c r="D24" s="18" t="s">
        <v>51</v>
      </c>
      <c r="E24" s="19" t="s">
        <v>52</v>
      </c>
      <c r="F24" s="3">
        <v>2870.28</v>
      </c>
      <c r="G24" s="3">
        <f t="shared" si="0"/>
        <v>243.8640611724724</v>
      </c>
    </row>
    <row r="25" spans="1:7" ht="16.5" customHeight="1">
      <c r="A25" s="9" t="s">
        <v>53</v>
      </c>
      <c r="B25" s="9"/>
      <c r="C25" s="9"/>
      <c r="D25" s="10" t="s">
        <v>54</v>
      </c>
      <c r="E25" s="11" t="s">
        <v>55</v>
      </c>
      <c r="F25" s="5">
        <f>F27+F29</f>
        <v>47153.97</v>
      </c>
      <c r="G25" s="5">
        <f t="shared" si="0"/>
        <v>100.20393981894684</v>
      </c>
    </row>
    <row r="26" spans="1:7" ht="16.5" customHeight="1">
      <c r="A26" s="176" t="s">
        <v>908</v>
      </c>
      <c r="B26" s="176" t="s">
        <v>909</v>
      </c>
      <c r="C26" s="176" t="s">
        <v>910</v>
      </c>
      <c r="D26" s="176" t="s">
        <v>911</v>
      </c>
      <c r="E26" s="176" t="s">
        <v>912</v>
      </c>
      <c r="F26" s="177">
        <v>6</v>
      </c>
      <c r="G26" s="178">
        <v>7</v>
      </c>
    </row>
    <row r="27" spans="1:7" ht="16.5" customHeight="1">
      <c r="A27" s="12"/>
      <c r="B27" s="13" t="s">
        <v>56</v>
      </c>
      <c r="C27" s="14"/>
      <c r="D27" s="15" t="s">
        <v>57</v>
      </c>
      <c r="E27" s="16" t="s">
        <v>58</v>
      </c>
      <c r="F27" s="6">
        <f>F28</f>
        <v>46458</v>
      </c>
      <c r="G27" s="6">
        <f t="shared" si="0"/>
        <v>100</v>
      </c>
    </row>
    <row r="28" spans="1:7" ht="30" customHeight="1">
      <c r="A28" s="17"/>
      <c r="B28" s="17"/>
      <c r="C28" s="17" t="s">
        <v>10</v>
      </c>
      <c r="D28" s="18" t="s">
        <v>11</v>
      </c>
      <c r="E28" s="19" t="s">
        <v>58</v>
      </c>
      <c r="F28" s="3">
        <v>46458</v>
      </c>
      <c r="G28" s="3">
        <f t="shared" si="0"/>
        <v>100</v>
      </c>
    </row>
    <row r="29" spans="1:7" ht="16.5" customHeight="1">
      <c r="A29" s="12"/>
      <c r="B29" s="13" t="s">
        <v>59</v>
      </c>
      <c r="C29" s="14"/>
      <c r="D29" s="15" t="s">
        <v>60</v>
      </c>
      <c r="E29" s="16" t="s">
        <v>61</v>
      </c>
      <c r="F29" s="6">
        <f>SUM(F30:F31)</f>
        <v>695.97</v>
      </c>
      <c r="G29" s="6">
        <f t="shared" si="0"/>
        <v>115.995</v>
      </c>
    </row>
    <row r="30" spans="1:7" ht="23.25" customHeight="1">
      <c r="A30" s="12"/>
      <c r="B30" s="20"/>
      <c r="C30" s="21" t="s">
        <v>214</v>
      </c>
      <c r="D30" s="22" t="s">
        <v>279</v>
      </c>
      <c r="E30" s="23"/>
      <c r="F30" s="3">
        <v>10.85</v>
      </c>
      <c r="G30" s="3"/>
    </row>
    <row r="31" spans="1:7" ht="16.5" customHeight="1">
      <c r="A31" s="17"/>
      <c r="B31" s="17"/>
      <c r="C31" s="17" t="s">
        <v>62</v>
      </c>
      <c r="D31" s="18" t="s">
        <v>63</v>
      </c>
      <c r="E31" s="19" t="s">
        <v>61</v>
      </c>
      <c r="F31" s="3">
        <v>685.12</v>
      </c>
      <c r="G31" s="3">
        <f t="shared" si="0"/>
        <v>114.18666666666667</v>
      </c>
    </row>
    <row r="32" spans="1:7" ht="19.5" customHeight="1">
      <c r="A32" s="9" t="s">
        <v>64</v>
      </c>
      <c r="B32" s="9"/>
      <c r="C32" s="9"/>
      <c r="D32" s="10" t="s">
        <v>65</v>
      </c>
      <c r="E32" s="11" t="s">
        <v>66</v>
      </c>
      <c r="F32" s="5">
        <f>F33+F35+F37</f>
        <v>28986</v>
      </c>
      <c r="G32" s="5">
        <f t="shared" si="0"/>
        <v>69.70301791511362</v>
      </c>
    </row>
    <row r="33" spans="1:7" ht="16.5" customHeight="1">
      <c r="A33" s="12"/>
      <c r="B33" s="13" t="s">
        <v>67</v>
      </c>
      <c r="C33" s="14"/>
      <c r="D33" s="15" t="s">
        <v>68</v>
      </c>
      <c r="E33" s="16" t="s">
        <v>69</v>
      </c>
      <c r="F33" s="6">
        <f>F34</f>
        <v>1051</v>
      </c>
      <c r="G33" s="6">
        <f t="shared" si="0"/>
        <v>100</v>
      </c>
    </row>
    <row r="34" spans="1:7" ht="30" customHeight="1">
      <c r="A34" s="17"/>
      <c r="B34" s="17"/>
      <c r="C34" s="17" t="s">
        <v>10</v>
      </c>
      <c r="D34" s="18" t="s">
        <v>11</v>
      </c>
      <c r="E34" s="19" t="s">
        <v>69</v>
      </c>
      <c r="F34" s="3">
        <v>1051</v>
      </c>
      <c r="G34" s="3">
        <f t="shared" si="0"/>
        <v>100</v>
      </c>
    </row>
    <row r="35" spans="1:7" ht="30" customHeight="1">
      <c r="A35" s="12"/>
      <c r="B35" s="13" t="s">
        <v>70</v>
      </c>
      <c r="C35" s="14"/>
      <c r="D35" s="15" t="s">
        <v>71</v>
      </c>
      <c r="E35" s="16" t="s">
        <v>72</v>
      </c>
      <c r="F35" s="6">
        <f>F36</f>
        <v>20012</v>
      </c>
      <c r="G35" s="6">
        <f t="shared" si="0"/>
        <v>61.36579681702493</v>
      </c>
    </row>
    <row r="36" spans="1:7" ht="30" customHeight="1">
      <c r="A36" s="17"/>
      <c r="B36" s="17"/>
      <c r="C36" s="17" t="s">
        <v>10</v>
      </c>
      <c r="D36" s="18" t="s">
        <v>11</v>
      </c>
      <c r="E36" s="19" t="s">
        <v>72</v>
      </c>
      <c r="F36" s="3">
        <v>20012</v>
      </c>
      <c r="G36" s="3">
        <f t="shared" si="0"/>
        <v>61.36579681702493</v>
      </c>
    </row>
    <row r="37" spans="1:7" ht="16.5" customHeight="1">
      <c r="A37" s="12"/>
      <c r="B37" s="13" t="s">
        <v>73</v>
      </c>
      <c r="C37" s="14"/>
      <c r="D37" s="15" t="s">
        <v>74</v>
      </c>
      <c r="E37" s="16" t="s">
        <v>75</v>
      </c>
      <c r="F37" s="6">
        <f>F38</f>
        <v>7923</v>
      </c>
      <c r="G37" s="6">
        <f t="shared" si="0"/>
        <v>100</v>
      </c>
    </row>
    <row r="38" spans="1:7" ht="30" customHeight="1">
      <c r="A38" s="17"/>
      <c r="B38" s="17"/>
      <c r="C38" s="17" t="s">
        <v>10</v>
      </c>
      <c r="D38" s="18" t="s">
        <v>11</v>
      </c>
      <c r="E38" s="19" t="s">
        <v>75</v>
      </c>
      <c r="F38" s="3">
        <v>7923</v>
      </c>
      <c r="G38" s="3">
        <f t="shared" si="0"/>
        <v>100</v>
      </c>
    </row>
    <row r="39" spans="1:7" ht="30" customHeight="1">
      <c r="A39" s="9" t="s">
        <v>76</v>
      </c>
      <c r="B39" s="9"/>
      <c r="C39" s="9"/>
      <c r="D39" s="10" t="s">
        <v>77</v>
      </c>
      <c r="E39" s="11" t="s">
        <v>78</v>
      </c>
      <c r="F39" s="5">
        <f>F40+F43+F52+F62+F67</f>
        <v>11514945.55</v>
      </c>
      <c r="G39" s="5">
        <f t="shared" si="0"/>
        <v>102.62347070030356</v>
      </c>
    </row>
    <row r="40" spans="1:7" ht="16.5" customHeight="1">
      <c r="A40" s="12"/>
      <c r="B40" s="13" t="s">
        <v>79</v>
      </c>
      <c r="C40" s="14"/>
      <c r="D40" s="15" t="s">
        <v>80</v>
      </c>
      <c r="E40" s="16" t="s">
        <v>81</v>
      </c>
      <c r="F40" s="6">
        <f>SUM(F41:F42)</f>
        <v>8341.16</v>
      </c>
      <c r="G40" s="6">
        <f t="shared" si="0"/>
        <v>116.44785704313836</v>
      </c>
    </row>
    <row r="41" spans="1:7" ht="19.5" customHeight="1">
      <c r="A41" s="17"/>
      <c r="B41" s="17"/>
      <c r="C41" s="17" t="s">
        <v>82</v>
      </c>
      <c r="D41" s="18" t="s">
        <v>83</v>
      </c>
      <c r="E41" s="19" t="s">
        <v>84</v>
      </c>
      <c r="F41" s="3">
        <v>8153.06</v>
      </c>
      <c r="G41" s="3">
        <f t="shared" si="0"/>
        <v>116.47228571428572</v>
      </c>
    </row>
    <row r="42" spans="1:7" ht="16.5" customHeight="1">
      <c r="A42" s="17"/>
      <c r="B42" s="17"/>
      <c r="C42" s="17" t="s">
        <v>85</v>
      </c>
      <c r="D42" s="18" t="s">
        <v>86</v>
      </c>
      <c r="E42" s="19" t="s">
        <v>87</v>
      </c>
      <c r="F42" s="3">
        <v>188.1</v>
      </c>
      <c r="G42" s="3">
        <f t="shared" si="0"/>
        <v>115.39877300613497</v>
      </c>
    </row>
    <row r="43" spans="1:7" ht="30" customHeight="1">
      <c r="A43" s="12"/>
      <c r="B43" s="13" t="s">
        <v>88</v>
      </c>
      <c r="C43" s="14"/>
      <c r="D43" s="15" t="s">
        <v>89</v>
      </c>
      <c r="E43" s="16" t="s">
        <v>90</v>
      </c>
      <c r="F43" s="6">
        <f>SUM(F44:F50)</f>
        <v>2493633.19</v>
      </c>
      <c r="G43" s="6">
        <f t="shared" si="0"/>
        <v>102.02117516715892</v>
      </c>
    </row>
    <row r="44" spans="1:7" ht="16.5" customHeight="1">
      <c r="A44" s="17"/>
      <c r="B44" s="17"/>
      <c r="C44" s="17" t="s">
        <v>91</v>
      </c>
      <c r="D44" s="18" t="s">
        <v>92</v>
      </c>
      <c r="E44" s="19" t="s">
        <v>93</v>
      </c>
      <c r="F44" s="3">
        <v>2012918.97</v>
      </c>
      <c r="G44" s="3">
        <f t="shared" si="0"/>
        <v>101.457609375</v>
      </c>
    </row>
    <row r="45" spans="1:7" ht="16.5" customHeight="1">
      <c r="A45" s="17"/>
      <c r="B45" s="17"/>
      <c r="C45" s="17" t="s">
        <v>94</v>
      </c>
      <c r="D45" s="18" t="s">
        <v>95</v>
      </c>
      <c r="E45" s="19" t="s">
        <v>96</v>
      </c>
      <c r="F45" s="3">
        <v>264495</v>
      </c>
      <c r="G45" s="3">
        <f t="shared" si="0"/>
        <v>100.1875</v>
      </c>
    </row>
    <row r="46" spans="1:7" ht="16.5" customHeight="1">
      <c r="A46" s="17"/>
      <c r="B46" s="17"/>
      <c r="C46" s="17" t="s">
        <v>97</v>
      </c>
      <c r="D46" s="18" t="s">
        <v>98</v>
      </c>
      <c r="E46" s="19" t="s">
        <v>99</v>
      </c>
      <c r="F46" s="3">
        <v>2606</v>
      </c>
      <c r="G46" s="3">
        <f t="shared" si="0"/>
        <v>100.0383877159309</v>
      </c>
    </row>
    <row r="47" spans="1:7" ht="16.5" customHeight="1">
      <c r="A47" s="17"/>
      <c r="B47" s="17"/>
      <c r="C47" s="17" t="s">
        <v>100</v>
      </c>
      <c r="D47" s="18" t="s">
        <v>101</v>
      </c>
      <c r="E47" s="19" t="s">
        <v>102</v>
      </c>
      <c r="F47" s="3">
        <v>120745.1</v>
      </c>
      <c r="G47" s="3">
        <f t="shared" si="0"/>
        <v>99.95455298013245</v>
      </c>
    </row>
    <row r="48" spans="1:7" ht="16.5" customHeight="1">
      <c r="A48" s="17"/>
      <c r="B48" s="17"/>
      <c r="C48" s="17" t="s">
        <v>103</v>
      </c>
      <c r="D48" s="18" t="s">
        <v>104</v>
      </c>
      <c r="E48" s="19" t="s">
        <v>105</v>
      </c>
      <c r="F48" s="3">
        <v>89046</v>
      </c>
      <c r="G48" s="3">
        <f t="shared" si="0"/>
        <v>129.05217391304348</v>
      </c>
    </row>
    <row r="49" spans="1:7" ht="16.5" customHeight="1">
      <c r="A49" s="17"/>
      <c r="B49" s="17"/>
      <c r="C49" s="17" t="s">
        <v>40</v>
      </c>
      <c r="D49" s="18" t="s">
        <v>41</v>
      </c>
      <c r="E49" s="19" t="s">
        <v>106</v>
      </c>
      <c r="F49" s="3">
        <v>26.4</v>
      </c>
      <c r="G49" s="3">
        <f t="shared" si="0"/>
        <v>101.53846153846153</v>
      </c>
    </row>
    <row r="50" spans="1:7" ht="16.5" customHeight="1">
      <c r="A50" s="17"/>
      <c r="B50" s="17"/>
      <c r="C50" s="17" t="s">
        <v>85</v>
      </c>
      <c r="D50" s="18" t="s">
        <v>86</v>
      </c>
      <c r="E50" s="19" t="s">
        <v>107</v>
      </c>
      <c r="F50" s="3">
        <v>3795.72</v>
      </c>
      <c r="G50" s="3">
        <f t="shared" si="0"/>
        <v>99.88736842105263</v>
      </c>
    </row>
    <row r="51" spans="1:7" ht="16.5" customHeight="1">
      <c r="A51" s="176" t="s">
        <v>908</v>
      </c>
      <c r="B51" s="176" t="s">
        <v>909</v>
      </c>
      <c r="C51" s="176" t="s">
        <v>910</v>
      </c>
      <c r="D51" s="176" t="s">
        <v>911</v>
      </c>
      <c r="E51" s="176" t="s">
        <v>912</v>
      </c>
      <c r="F51" s="177">
        <v>6</v>
      </c>
      <c r="G51" s="178">
        <v>7</v>
      </c>
    </row>
    <row r="52" spans="1:7" ht="30" customHeight="1">
      <c r="A52" s="12"/>
      <c r="B52" s="13" t="s">
        <v>108</v>
      </c>
      <c r="C52" s="14"/>
      <c r="D52" s="15" t="s">
        <v>109</v>
      </c>
      <c r="E52" s="16" t="s">
        <v>110</v>
      </c>
      <c r="F52" s="6">
        <f>SUM(F53:F61)</f>
        <v>2216794.0799999996</v>
      </c>
      <c r="G52" s="6">
        <f t="shared" si="0"/>
        <v>104.85192511259503</v>
      </c>
    </row>
    <row r="53" spans="1:7" ht="16.5" customHeight="1">
      <c r="A53" s="17"/>
      <c r="B53" s="17"/>
      <c r="C53" s="17" t="s">
        <v>91</v>
      </c>
      <c r="D53" s="18" t="s">
        <v>92</v>
      </c>
      <c r="E53" s="19" t="s">
        <v>111</v>
      </c>
      <c r="F53" s="3">
        <v>923915.86</v>
      </c>
      <c r="G53" s="3">
        <f t="shared" si="0"/>
        <v>101.75284801762115</v>
      </c>
    </row>
    <row r="54" spans="1:7" ht="16.5" customHeight="1">
      <c r="A54" s="17"/>
      <c r="B54" s="17"/>
      <c r="C54" s="17" t="s">
        <v>94</v>
      </c>
      <c r="D54" s="18" t="s">
        <v>95</v>
      </c>
      <c r="E54" s="19" t="s">
        <v>112</v>
      </c>
      <c r="F54" s="3">
        <v>728608.31</v>
      </c>
      <c r="G54" s="3">
        <f t="shared" si="0"/>
        <v>98.99569429347827</v>
      </c>
    </row>
    <row r="55" spans="1:7" ht="16.5" customHeight="1">
      <c r="A55" s="17"/>
      <c r="B55" s="17"/>
      <c r="C55" s="17" t="s">
        <v>97</v>
      </c>
      <c r="D55" s="18" t="s">
        <v>98</v>
      </c>
      <c r="E55" s="19" t="s">
        <v>113</v>
      </c>
      <c r="F55" s="3">
        <v>217</v>
      </c>
      <c r="G55" s="3">
        <f t="shared" si="0"/>
        <v>101.40186915887851</v>
      </c>
    </row>
    <row r="56" spans="1:7" ht="16.5" customHeight="1">
      <c r="A56" s="17"/>
      <c r="B56" s="17"/>
      <c r="C56" s="17" t="s">
        <v>100</v>
      </c>
      <c r="D56" s="18" t="s">
        <v>101</v>
      </c>
      <c r="E56" s="19" t="s">
        <v>114</v>
      </c>
      <c r="F56" s="3">
        <v>174383</v>
      </c>
      <c r="G56" s="3">
        <f t="shared" si="0"/>
        <v>102.57823529411765</v>
      </c>
    </row>
    <row r="57" spans="1:7" ht="16.5" customHeight="1">
      <c r="A57" s="17"/>
      <c r="B57" s="17"/>
      <c r="C57" s="17" t="s">
        <v>115</v>
      </c>
      <c r="D57" s="18" t="s">
        <v>116</v>
      </c>
      <c r="E57" s="19" t="s">
        <v>117</v>
      </c>
      <c r="F57" s="3">
        <v>15661.99</v>
      </c>
      <c r="G57" s="3">
        <f t="shared" si="0"/>
        <v>108.01372413793104</v>
      </c>
    </row>
    <row r="58" spans="1:7" ht="16.5" customHeight="1">
      <c r="A58" s="17"/>
      <c r="B58" s="17"/>
      <c r="C58" s="17" t="s">
        <v>118</v>
      </c>
      <c r="D58" s="18" t="s">
        <v>119</v>
      </c>
      <c r="E58" s="19" t="s">
        <v>120</v>
      </c>
      <c r="F58" s="3">
        <v>5065</v>
      </c>
      <c r="G58" s="3">
        <f t="shared" si="0"/>
        <v>101.3</v>
      </c>
    </row>
    <row r="59" spans="1:7" ht="16.5" customHeight="1">
      <c r="A59" s="17"/>
      <c r="B59" s="17"/>
      <c r="C59" s="17" t="s">
        <v>103</v>
      </c>
      <c r="D59" s="18" t="s">
        <v>104</v>
      </c>
      <c r="E59" s="19" t="s">
        <v>121</v>
      </c>
      <c r="F59" s="3">
        <v>358664.05</v>
      </c>
      <c r="G59" s="3">
        <f t="shared" si="0"/>
        <v>131.3787728937729</v>
      </c>
    </row>
    <row r="60" spans="1:7" ht="16.5" customHeight="1">
      <c r="A60" s="17"/>
      <c r="B60" s="17"/>
      <c r="C60" s="17" t="s">
        <v>40</v>
      </c>
      <c r="D60" s="18" t="s">
        <v>41</v>
      </c>
      <c r="E60" s="19" t="s">
        <v>122</v>
      </c>
      <c r="F60" s="3">
        <v>5108.51</v>
      </c>
      <c r="G60" s="3">
        <f t="shared" si="0"/>
        <v>154.80333333333334</v>
      </c>
    </row>
    <row r="61" spans="1:7" ht="16.5" customHeight="1">
      <c r="A61" s="17"/>
      <c r="B61" s="17"/>
      <c r="C61" s="17" t="s">
        <v>85</v>
      </c>
      <c r="D61" s="18" t="s">
        <v>86</v>
      </c>
      <c r="E61" s="19" t="s">
        <v>123</v>
      </c>
      <c r="F61" s="3">
        <v>5170.36</v>
      </c>
      <c r="G61" s="3">
        <f t="shared" si="0"/>
        <v>123.10380952380952</v>
      </c>
    </row>
    <row r="62" spans="1:7" ht="19.5" customHeight="1">
      <c r="A62" s="12"/>
      <c r="B62" s="13" t="s">
        <v>124</v>
      </c>
      <c r="C62" s="14"/>
      <c r="D62" s="15" t="s">
        <v>125</v>
      </c>
      <c r="E62" s="16" t="s">
        <v>126</v>
      </c>
      <c r="F62" s="6">
        <f>SUM(F63:F66)</f>
        <v>266503.16</v>
      </c>
      <c r="G62" s="6">
        <f t="shared" si="0"/>
        <v>102.92081563296514</v>
      </c>
    </row>
    <row r="63" spans="1:7" ht="16.5" customHeight="1">
      <c r="A63" s="17"/>
      <c r="B63" s="17"/>
      <c r="C63" s="17" t="s">
        <v>127</v>
      </c>
      <c r="D63" s="18" t="s">
        <v>128</v>
      </c>
      <c r="E63" s="19" t="s">
        <v>129</v>
      </c>
      <c r="F63" s="3">
        <v>18444</v>
      </c>
      <c r="G63" s="3">
        <f t="shared" si="0"/>
        <v>102.46666666666667</v>
      </c>
    </row>
    <row r="64" spans="1:7" ht="16.5" customHeight="1">
      <c r="A64" s="17"/>
      <c r="B64" s="17"/>
      <c r="C64" s="17" t="s">
        <v>130</v>
      </c>
      <c r="D64" s="18" t="s">
        <v>131</v>
      </c>
      <c r="E64" s="19" t="s">
        <v>132</v>
      </c>
      <c r="F64" s="3">
        <v>100373.44</v>
      </c>
      <c r="G64" s="3">
        <f t="shared" si="0"/>
        <v>104.33829521829522</v>
      </c>
    </row>
    <row r="65" spans="1:7" ht="19.5" customHeight="1">
      <c r="A65" s="17"/>
      <c r="B65" s="17"/>
      <c r="C65" s="17" t="s">
        <v>133</v>
      </c>
      <c r="D65" s="18" t="s">
        <v>134</v>
      </c>
      <c r="E65" s="19" t="s">
        <v>135</v>
      </c>
      <c r="F65" s="3">
        <v>147540.53</v>
      </c>
      <c r="G65" s="3">
        <f t="shared" si="0"/>
        <v>102.03356154910097</v>
      </c>
    </row>
    <row r="66" spans="1:7" ht="16.5" customHeight="1">
      <c r="A66" s="17"/>
      <c r="B66" s="17"/>
      <c r="C66" s="17" t="s">
        <v>50</v>
      </c>
      <c r="D66" s="18" t="s">
        <v>51</v>
      </c>
      <c r="E66" s="19" t="s">
        <v>136</v>
      </c>
      <c r="F66" s="3">
        <v>145.19</v>
      </c>
      <c r="G66" s="3">
        <f t="shared" si="0"/>
        <v>103.70714285714286</v>
      </c>
    </row>
    <row r="67" spans="1:7" ht="16.5" customHeight="1">
      <c r="A67" s="12"/>
      <c r="B67" s="13" t="s">
        <v>137</v>
      </c>
      <c r="C67" s="14"/>
      <c r="D67" s="15" t="s">
        <v>138</v>
      </c>
      <c r="E67" s="16" t="s">
        <v>139</v>
      </c>
      <c r="F67" s="6">
        <f>SUM(F68:F69)</f>
        <v>6529673.96</v>
      </c>
      <c r="G67" s="6">
        <f t="shared" si="0"/>
        <v>102.0894989688133</v>
      </c>
    </row>
    <row r="68" spans="1:7" ht="16.5" customHeight="1">
      <c r="A68" s="17"/>
      <c r="B68" s="17"/>
      <c r="C68" s="17" t="s">
        <v>140</v>
      </c>
      <c r="D68" s="18" t="s">
        <v>141</v>
      </c>
      <c r="E68" s="19" t="s">
        <v>142</v>
      </c>
      <c r="F68" s="3">
        <v>6335574</v>
      </c>
      <c r="G68" s="3">
        <f t="shared" si="0"/>
        <v>101.10987357383759</v>
      </c>
    </row>
    <row r="69" spans="1:7" ht="16.5" customHeight="1">
      <c r="A69" s="17"/>
      <c r="B69" s="17"/>
      <c r="C69" s="17" t="s">
        <v>143</v>
      </c>
      <c r="D69" s="18" t="s">
        <v>144</v>
      </c>
      <c r="E69" s="19" t="s">
        <v>145</v>
      </c>
      <c r="F69" s="3">
        <v>194099.96</v>
      </c>
      <c r="G69" s="3">
        <f t="shared" si="0"/>
        <v>149.30766153846153</v>
      </c>
    </row>
    <row r="70" spans="1:7" ht="16.5" customHeight="1">
      <c r="A70" s="9" t="s">
        <v>146</v>
      </c>
      <c r="B70" s="9"/>
      <c r="C70" s="9"/>
      <c r="D70" s="10" t="s">
        <v>147</v>
      </c>
      <c r="E70" s="11" t="s">
        <v>148</v>
      </c>
      <c r="F70" s="5">
        <f>F71+F73+F75</f>
        <v>8347334.72</v>
      </c>
      <c r="G70" s="5">
        <f t="shared" si="0"/>
        <v>100.04215960153489</v>
      </c>
    </row>
    <row r="71" spans="1:7" ht="19.5" customHeight="1">
      <c r="A71" s="12"/>
      <c r="B71" s="13" t="s">
        <v>149</v>
      </c>
      <c r="C71" s="14"/>
      <c r="D71" s="15" t="s">
        <v>150</v>
      </c>
      <c r="E71" s="16" t="s">
        <v>151</v>
      </c>
      <c r="F71" s="6">
        <f>F72</f>
        <v>7809585</v>
      </c>
      <c r="G71" s="6">
        <f t="shared" si="0"/>
        <v>100</v>
      </c>
    </row>
    <row r="72" spans="1:7" ht="16.5" customHeight="1">
      <c r="A72" s="17"/>
      <c r="B72" s="17"/>
      <c r="C72" s="17" t="s">
        <v>152</v>
      </c>
      <c r="D72" s="18" t="s">
        <v>153</v>
      </c>
      <c r="E72" s="19" t="s">
        <v>151</v>
      </c>
      <c r="F72" s="3">
        <v>7809585</v>
      </c>
      <c r="G72" s="3">
        <f aca="true" t="shared" si="1" ref="G72:G138">F72*100/E72</f>
        <v>100</v>
      </c>
    </row>
    <row r="73" spans="1:7" ht="16.5" customHeight="1">
      <c r="A73" s="12"/>
      <c r="B73" s="13" t="s">
        <v>154</v>
      </c>
      <c r="C73" s="14"/>
      <c r="D73" s="15" t="s">
        <v>155</v>
      </c>
      <c r="E73" s="16" t="s">
        <v>156</v>
      </c>
      <c r="F73" s="6">
        <f>F74</f>
        <v>425732</v>
      </c>
      <c r="G73" s="6">
        <f t="shared" si="1"/>
        <v>100</v>
      </c>
    </row>
    <row r="74" spans="1:7" ht="16.5" customHeight="1">
      <c r="A74" s="17"/>
      <c r="B74" s="17"/>
      <c r="C74" s="17" t="s">
        <v>152</v>
      </c>
      <c r="D74" s="18" t="s">
        <v>153</v>
      </c>
      <c r="E74" s="19" t="s">
        <v>156</v>
      </c>
      <c r="F74" s="3">
        <v>425732</v>
      </c>
      <c r="G74" s="3">
        <f t="shared" si="1"/>
        <v>100</v>
      </c>
    </row>
    <row r="75" spans="1:7" ht="16.5" customHeight="1">
      <c r="A75" s="12"/>
      <c r="B75" s="13" t="s">
        <v>157</v>
      </c>
      <c r="C75" s="14"/>
      <c r="D75" s="15" t="s">
        <v>158</v>
      </c>
      <c r="E75" s="16" t="s">
        <v>159</v>
      </c>
      <c r="F75" s="6">
        <f>SUM(F76:F82)</f>
        <v>112017.72</v>
      </c>
      <c r="G75" s="6">
        <f t="shared" si="1"/>
        <v>103.24213824884792</v>
      </c>
    </row>
    <row r="76" spans="1:7" ht="16.5" customHeight="1">
      <c r="A76" s="17"/>
      <c r="B76" s="17"/>
      <c r="C76" s="17" t="s">
        <v>40</v>
      </c>
      <c r="D76" s="18" t="s">
        <v>41</v>
      </c>
      <c r="E76" s="19" t="s">
        <v>160</v>
      </c>
      <c r="F76" s="3">
        <v>15945</v>
      </c>
      <c r="G76" s="3">
        <f t="shared" si="1"/>
        <v>100</v>
      </c>
    </row>
    <row r="77" spans="1:7" ht="16.5" customHeight="1">
      <c r="A77" s="17"/>
      <c r="B77" s="17"/>
      <c r="C77" s="17" t="s">
        <v>50</v>
      </c>
      <c r="D77" s="18" t="s">
        <v>51</v>
      </c>
      <c r="E77" s="19" t="s">
        <v>161</v>
      </c>
      <c r="F77" s="3">
        <v>30692.36</v>
      </c>
      <c r="G77" s="3">
        <f t="shared" si="1"/>
        <v>101.5360572501558</v>
      </c>
    </row>
    <row r="78" spans="1:7" ht="16.5" customHeight="1">
      <c r="A78" s="17"/>
      <c r="B78" s="17"/>
      <c r="C78" s="17" t="s">
        <v>162</v>
      </c>
      <c r="D78" s="18" t="s">
        <v>163</v>
      </c>
      <c r="E78" s="19" t="s">
        <v>164</v>
      </c>
      <c r="F78" s="3">
        <v>29595.69</v>
      </c>
      <c r="G78" s="3">
        <f t="shared" si="1"/>
        <v>111.47572413273569</v>
      </c>
    </row>
    <row r="79" spans="1:7" ht="19.5" customHeight="1">
      <c r="A79" s="17"/>
      <c r="B79" s="17"/>
      <c r="C79" s="17" t="s">
        <v>165</v>
      </c>
      <c r="D79" s="18" t="s">
        <v>166</v>
      </c>
      <c r="E79" s="19" t="s">
        <v>167</v>
      </c>
      <c r="F79" s="3">
        <v>18814.14</v>
      </c>
      <c r="G79" s="3">
        <f t="shared" si="1"/>
        <v>100</v>
      </c>
    </row>
    <row r="80" spans="1:7" ht="19.5" customHeight="1">
      <c r="A80" s="176" t="s">
        <v>908</v>
      </c>
      <c r="B80" s="176" t="s">
        <v>909</v>
      </c>
      <c r="C80" s="176" t="s">
        <v>910</v>
      </c>
      <c r="D80" s="176" t="s">
        <v>911</v>
      </c>
      <c r="E80" s="176" t="s">
        <v>912</v>
      </c>
      <c r="F80" s="177">
        <v>6</v>
      </c>
      <c r="G80" s="178">
        <v>7</v>
      </c>
    </row>
    <row r="81" spans="1:7" ht="19.5" customHeight="1">
      <c r="A81" s="17"/>
      <c r="B81" s="17"/>
      <c r="C81" s="17" t="s">
        <v>168</v>
      </c>
      <c r="D81" s="18" t="s">
        <v>169</v>
      </c>
      <c r="E81" s="19" t="s">
        <v>170</v>
      </c>
      <c r="F81" s="3">
        <v>206.71</v>
      </c>
      <c r="G81" s="3">
        <f t="shared" si="1"/>
        <v>100.34466019417475</v>
      </c>
    </row>
    <row r="82" spans="1:7" ht="19.5" customHeight="1">
      <c r="A82" s="17"/>
      <c r="B82" s="17"/>
      <c r="C82" s="17" t="s">
        <v>171</v>
      </c>
      <c r="D82" s="18" t="s">
        <v>172</v>
      </c>
      <c r="E82" s="19" t="s">
        <v>173</v>
      </c>
      <c r="F82" s="3">
        <v>16757.82</v>
      </c>
      <c r="G82" s="3">
        <f t="shared" si="1"/>
        <v>100</v>
      </c>
    </row>
    <row r="83" spans="1:7" ht="16.5" customHeight="1">
      <c r="A83" s="9" t="s">
        <v>174</v>
      </c>
      <c r="B83" s="9"/>
      <c r="C83" s="9"/>
      <c r="D83" s="10" t="s">
        <v>175</v>
      </c>
      <c r="E83" s="11" t="s">
        <v>176</v>
      </c>
      <c r="F83" s="5">
        <f>F84+F88+F91+F97</f>
        <v>886567.48</v>
      </c>
      <c r="G83" s="5">
        <f t="shared" si="1"/>
        <v>103.73397990702306</v>
      </c>
    </row>
    <row r="84" spans="1:7" ht="16.5" customHeight="1">
      <c r="A84" s="12"/>
      <c r="B84" s="13" t="s">
        <v>177</v>
      </c>
      <c r="C84" s="14"/>
      <c r="D84" s="15" t="s">
        <v>178</v>
      </c>
      <c r="E84" s="16" t="s">
        <v>179</v>
      </c>
      <c r="F84" s="6">
        <f>SUM(F85:F87)</f>
        <v>14359.31</v>
      </c>
      <c r="G84" s="6">
        <f t="shared" si="1"/>
        <v>91.25806172798707</v>
      </c>
    </row>
    <row r="85" spans="1:7" ht="16.5" customHeight="1">
      <c r="A85" s="17"/>
      <c r="B85" s="17"/>
      <c r="C85" s="17" t="s">
        <v>50</v>
      </c>
      <c r="D85" s="18" t="s">
        <v>51</v>
      </c>
      <c r="E85" s="19" t="s">
        <v>180</v>
      </c>
      <c r="F85" s="3">
        <v>2106.4</v>
      </c>
      <c r="G85" s="3">
        <f t="shared" si="1"/>
        <v>89.71039182282794</v>
      </c>
    </row>
    <row r="86" spans="1:7" ht="16.5" customHeight="1">
      <c r="A86" s="17"/>
      <c r="B86" s="17"/>
      <c r="C86" s="17" t="s">
        <v>162</v>
      </c>
      <c r="D86" s="18" t="s">
        <v>163</v>
      </c>
      <c r="E86" s="19" t="s">
        <v>181</v>
      </c>
      <c r="F86" s="3">
        <v>1616.36</v>
      </c>
      <c r="G86" s="3">
        <f t="shared" si="1"/>
        <v>89.15388858246001</v>
      </c>
    </row>
    <row r="87" spans="1:7" ht="30" customHeight="1">
      <c r="A87" s="17"/>
      <c r="B87" s="17"/>
      <c r="C87" s="17" t="s">
        <v>10</v>
      </c>
      <c r="D87" s="18" t="s">
        <v>11</v>
      </c>
      <c r="E87" s="19" t="s">
        <v>182</v>
      </c>
      <c r="F87" s="3">
        <v>10636.55</v>
      </c>
      <c r="G87" s="3">
        <f t="shared" si="1"/>
        <v>91.90165061898212</v>
      </c>
    </row>
    <row r="88" spans="1:7" ht="16.5" customHeight="1">
      <c r="A88" s="12"/>
      <c r="B88" s="13" t="s">
        <v>183</v>
      </c>
      <c r="C88" s="14"/>
      <c r="D88" s="15" t="s">
        <v>184</v>
      </c>
      <c r="E88" s="16" t="s">
        <v>185</v>
      </c>
      <c r="F88" s="6">
        <f>SUM(F89:F90)</f>
        <v>45396.6</v>
      </c>
      <c r="G88" s="6">
        <f t="shared" si="1"/>
        <v>92.94772834299052</v>
      </c>
    </row>
    <row r="89" spans="1:7" ht="19.5" customHeight="1">
      <c r="A89" s="17"/>
      <c r="B89" s="17"/>
      <c r="C89" s="17" t="s">
        <v>165</v>
      </c>
      <c r="D89" s="18" t="s">
        <v>166</v>
      </c>
      <c r="E89" s="19" t="s">
        <v>186</v>
      </c>
      <c r="F89" s="3">
        <v>39863</v>
      </c>
      <c r="G89" s="3">
        <f t="shared" si="1"/>
        <v>100</v>
      </c>
    </row>
    <row r="90" spans="1:7" ht="30" customHeight="1">
      <c r="A90" s="17"/>
      <c r="B90" s="17"/>
      <c r="C90" s="17" t="s">
        <v>19</v>
      </c>
      <c r="D90" s="18" t="s">
        <v>20</v>
      </c>
      <c r="E90" s="19" t="s">
        <v>187</v>
      </c>
      <c r="F90" s="3">
        <v>5533.6</v>
      </c>
      <c r="G90" s="3">
        <f t="shared" si="1"/>
        <v>61.63510804188015</v>
      </c>
    </row>
    <row r="91" spans="1:7" ht="16.5" customHeight="1">
      <c r="A91" s="12"/>
      <c r="B91" s="13" t="s">
        <v>188</v>
      </c>
      <c r="C91" s="14"/>
      <c r="D91" s="15" t="s">
        <v>189</v>
      </c>
      <c r="E91" s="16" t="s">
        <v>190</v>
      </c>
      <c r="F91" s="6">
        <f>SUM(F92:F96)</f>
        <v>826561.57</v>
      </c>
      <c r="G91" s="6">
        <f t="shared" si="1"/>
        <v>104.65069907536947</v>
      </c>
    </row>
    <row r="92" spans="1:7" ht="16.5" customHeight="1">
      <c r="A92" s="17"/>
      <c r="B92" s="17"/>
      <c r="C92" s="17" t="s">
        <v>40</v>
      </c>
      <c r="D92" s="18" t="s">
        <v>41</v>
      </c>
      <c r="E92" s="19" t="s">
        <v>191</v>
      </c>
      <c r="F92" s="3">
        <v>282.12</v>
      </c>
      <c r="G92" s="3">
        <f t="shared" si="1"/>
        <v>86.5398773006135</v>
      </c>
    </row>
    <row r="93" spans="1:7" ht="16.5" customHeight="1">
      <c r="A93" s="17"/>
      <c r="B93" s="17"/>
      <c r="C93" s="17" t="s">
        <v>62</v>
      </c>
      <c r="D93" s="18" t="s">
        <v>63</v>
      </c>
      <c r="E93" s="19" t="s">
        <v>192</v>
      </c>
      <c r="F93" s="3">
        <v>90607.1</v>
      </c>
      <c r="G93" s="3">
        <f t="shared" si="1"/>
        <v>79.47991228070175</v>
      </c>
    </row>
    <row r="94" spans="1:7" ht="16.5" customHeight="1">
      <c r="A94" s="17"/>
      <c r="B94" s="17"/>
      <c r="C94" s="17" t="s">
        <v>50</v>
      </c>
      <c r="D94" s="18" t="s">
        <v>51</v>
      </c>
      <c r="E94" s="19" t="s">
        <v>193</v>
      </c>
      <c r="F94" s="3">
        <v>591.23</v>
      </c>
      <c r="G94" s="3">
        <f t="shared" si="1"/>
        <v>80.9904109589041</v>
      </c>
    </row>
    <row r="95" spans="1:7" ht="19.5" customHeight="1">
      <c r="A95" s="17"/>
      <c r="B95" s="17"/>
      <c r="C95" s="17" t="s">
        <v>165</v>
      </c>
      <c r="D95" s="18" t="s">
        <v>166</v>
      </c>
      <c r="E95" s="19" t="s">
        <v>194</v>
      </c>
      <c r="F95" s="3">
        <v>496476</v>
      </c>
      <c r="G95" s="3">
        <f t="shared" si="1"/>
        <v>100</v>
      </c>
    </row>
    <row r="96" spans="1:7" ht="30" customHeight="1">
      <c r="A96" s="17"/>
      <c r="B96" s="17"/>
      <c r="C96" s="17" t="s">
        <v>19</v>
      </c>
      <c r="D96" s="18" t="s">
        <v>20</v>
      </c>
      <c r="E96" s="19" t="s">
        <v>195</v>
      </c>
      <c r="F96" s="3">
        <v>238605.12</v>
      </c>
      <c r="G96" s="3">
        <f t="shared" si="1"/>
        <v>133.8245287357611</v>
      </c>
    </row>
    <row r="97" spans="1:7" ht="16.5" customHeight="1">
      <c r="A97" s="12"/>
      <c r="B97" s="13" t="s">
        <v>196</v>
      </c>
      <c r="C97" s="14"/>
      <c r="D97" s="15" t="s">
        <v>197</v>
      </c>
      <c r="E97" s="16" t="s">
        <v>198</v>
      </c>
      <c r="F97" s="6">
        <f>F98</f>
        <v>250</v>
      </c>
      <c r="G97" s="6">
        <f t="shared" si="1"/>
        <v>100</v>
      </c>
    </row>
    <row r="98" spans="1:7" ht="16.5" customHeight="1">
      <c r="A98" s="17"/>
      <c r="B98" s="17"/>
      <c r="C98" s="17" t="s">
        <v>24</v>
      </c>
      <c r="D98" s="18" t="s">
        <v>25</v>
      </c>
      <c r="E98" s="19" t="s">
        <v>198</v>
      </c>
      <c r="F98" s="3">
        <v>250</v>
      </c>
      <c r="G98" s="3">
        <f t="shared" si="1"/>
        <v>100</v>
      </c>
    </row>
    <row r="99" spans="1:7" ht="16.5" customHeight="1">
      <c r="A99" s="9" t="s">
        <v>199</v>
      </c>
      <c r="B99" s="9"/>
      <c r="C99" s="9"/>
      <c r="D99" s="10" t="s">
        <v>200</v>
      </c>
      <c r="E99" s="11" t="s">
        <v>201</v>
      </c>
      <c r="F99" s="5">
        <f>F100</f>
        <v>961.66</v>
      </c>
      <c r="G99" s="5">
        <f t="shared" si="1"/>
        <v>86.01610017889088</v>
      </c>
    </row>
    <row r="100" spans="1:7" ht="16.5" customHeight="1">
      <c r="A100" s="12"/>
      <c r="B100" s="13" t="s">
        <v>202</v>
      </c>
      <c r="C100" s="14"/>
      <c r="D100" s="15" t="s">
        <v>6</v>
      </c>
      <c r="E100" s="16" t="s">
        <v>201</v>
      </c>
      <c r="F100" s="6">
        <f>F101</f>
        <v>961.66</v>
      </c>
      <c r="G100" s="6">
        <f t="shared" si="1"/>
        <v>86.01610017889088</v>
      </c>
    </row>
    <row r="101" spans="1:7" ht="30" customHeight="1">
      <c r="A101" s="17"/>
      <c r="B101" s="17"/>
      <c r="C101" s="17" t="s">
        <v>10</v>
      </c>
      <c r="D101" s="18" t="s">
        <v>11</v>
      </c>
      <c r="E101" s="19" t="s">
        <v>201</v>
      </c>
      <c r="F101" s="3">
        <v>961.66</v>
      </c>
      <c r="G101" s="3">
        <f t="shared" si="1"/>
        <v>86.01610017889088</v>
      </c>
    </row>
    <row r="102" spans="1:7" ht="16.5" customHeight="1">
      <c r="A102" s="9" t="s">
        <v>203</v>
      </c>
      <c r="B102" s="9"/>
      <c r="C102" s="9"/>
      <c r="D102" s="10" t="s">
        <v>204</v>
      </c>
      <c r="E102" s="11" t="s">
        <v>205</v>
      </c>
      <c r="F102" s="5">
        <f>F103+F105+F110+F113+F115+F117+F119+F123</f>
        <v>1379562.97</v>
      </c>
      <c r="G102" s="5">
        <f t="shared" si="1"/>
        <v>98.56161409334598</v>
      </c>
    </row>
    <row r="103" spans="1:7" ht="16.5" customHeight="1">
      <c r="A103" s="12"/>
      <c r="B103" s="13" t="s">
        <v>206</v>
      </c>
      <c r="C103" s="14"/>
      <c r="D103" s="15" t="s">
        <v>207</v>
      </c>
      <c r="E103" s="16" t="s">
        <v>208</v>
      </c>
      <c r="F103" s="6">
        <f>F104</f>
        <v>26450.54</v>
      </c>
      <c r="G103" s="6">
        <f t="shared" si="1"/>
        <v>97.82366211768186</v>
      </c>
    </row>
    <row r="104" spans="1:7" ht="19.5" customHeight="1">
      <c r="A104" s="17"/>
      <c r="B104" s="17"/>
      <c r="C104" s="17" t="s">
        <v>165</v>
      </c>
      <c r="D104" s="18" t="s">
        <v>166</v>
      </c>
      <c r="E104" s="19" t="s">
        <v>208</v>
      </c>
      <c r="F104" s="3">
        <v>26450.54</v>
      </c>
      <c r="G104" s="3">
        <f t="shared" si="1"/>
        <v>97.82366211768186</v>
      </c>
    </row>
    <row r="105" spans="1:7" ht="30" customHeight="1">
      <c r="A105" s="12"/>
      <c r="B105" s="13" t="s">
        <v>209</v>
      </c>
      <c r="C105" s="14"/>
      <c r="D105" s="15" t="s">
        <v>210</v>
      </c>
      <c r="E105" s="16" t="s">
        <v>211</v>
      </c>
      <c r="F105" s="6">
        <f>SUM(F107:F109)</f>
        <v>1024732.0399999999</v>
      </c>
      <c r="G105" s="6">
        <f t="shared" si="1"/>
        <v>98.66882992459729</v>
      </c>
    </row>
    <row r="106" spans="1:7" ht="16.5" customHeight="1">
      <c r="A106" s="176" t="s">
        <v>908</v>
      </c>
      <c r="B106" s="176" t="s">
        <v>909</v>
      </c>
      <c r="C106" s="176" t="s">
        <v>910</v>
      </c>
      <c r="D106" s="176" t="s">
        <v>911</v>
      </c>
      <c r="E106" s="176" t="s">
        <v>912</v>
      </c>
      <c r="F106" s="177">
        <v>6</v>
      </c>
      <c r="G106" s="178">
        <v>7</v>
      </c>
    </row>
    <row r="107" spans="1:7" ht="16.5" customHeight="1">
      <c r="A107" s="17"/>
      <c r="B107" s="17"/>
      <c r="C107" s="17" t="s">
        <v>40</v>
      </c>
      <c r="D107" s="18" t="s">
        <v>41</v>
      </c>
      <c r="E107" s="19" t="s">
        <v>212</v>
      </c>
      <c r="F107" s="3">
        <v>79.2</v>
      </c>
      <c r="G107" s="3">
        <f t="shared" si="1"/>
        <v>79.2</v>
      </c>
    </row>
    <row r="108" spans="1:7" ht="30" customHeight="1">
      <c r="A108" s="17"/>
      <c r="B108" s="17"/>
      <c r="C108" s="17" t="s">
        <v>10</v>
      </c>
      <c r="D108" s="18" t="s">
        <v>11</v>
      </c>
      <c r="E108" s="19" t="s">
        <v>213</v>
      </c>
      <c r="F108" s="3">
        <v>1017559.49</v>
      </c>
      <c r="G108" s="3">
        <f t="shared" si="1"/>
        <v>98.80810790865324</v>
      </c>
    </row>
    <row r="109" spans="1:7" ht="19.5" customHeight="1">
      <c r="A109" s="17"/>
      <c r="B109" s="17"/>
      <c r="C109" s="17" t="s">
        <v>214</v>
      </c>
      <c r="D109" s="18" t="s">
        <v>215</v>
      </c>
      <c r="E109" s="19" t="s">
        <v>216</v>
      </c>
      <c r="F109" s="3">
        <v>7093.35</v>
      </c>
      <c r="G109" s="3">
        <f t="shared" si="1"/>
        <v>82.26081410182071</v>
      </c>
    </row>
    <row r="110" spans="1:7" ht="30" customHeight="1">
      <c r="A110" s="12"/>
      <c r="B110" s="13" t="s">
        <v>217</v>
      </c>
      <c r="C110" s="14"/>
      <c r="D110" s="15" t="s">
        <v>218</v>
      </c>
      <c r="E110" s="16" t="s">
        <v>219</v>
      </c>
      <c r="F110" s="6">
        <f>SUM(F111:F112)</f>
        <v>5436.32</v>
      </c>
      <c r="G110" s="6">
        <f t="shared" si="1"/>
        <v>96.95594792224006</v>
      </c>
    </row>
    <row r="111" spans="1:7" ht="30" customHeight="1">
      <c r="A111" s="17"/>
      <c r="B111" s="17"/>
      <c r="C111" s="17" t="s">
        <v>10</v>
      </c>
      <c r="D111" s="18" t="s">
        <v>11</v>
      </c>
      <c r="E111" s="19" t="s">
        <v>220</v>
      </c>
      <c r="F111" s="3">
        <v>2586.67</v>
      </c>
      <c r="G111" s="3">
        <f t="shared" si="1"/>
        <v>94.71512266569022</v>
      </c>
    </row>
    <row r="112" spans="1:7" ht="19.5" customHeight="1">
      <c r="A112" s="17"/>
      <c r="B112" s="17"/>
      <c r="C112" s="17" t="s">
        <v>165</v>
      </c>
      <c r="D112" s="18" t="s">
        <v>166</v>
      </c>
      <c r="E112" s="19" t="s">
        <v>221</v>
      </c>
      <c r="F112" s="3">
        <v>2849.65</v>
      </c>
      <c r="G112" s="3">
        <f t="shared" si="1"/>
        <v>99.08379694019472</v>
      </c>
    </row>
    <row r="113" spans="1:7" ht="19.5" customHeight="1">
      <c r="A113" s="12"/>
      <c r="B113" s="13" t="s">
        <v>222</v>
      </c>
      <c r="C113" s="14"/>
      <c r="D113" s="15" t="s">
        <v>223</v>
      </c>
      <c r="E113" s="16" t="s">
        <v>224</v>
      </c>
      <c r="F113" s="6">
        <f>F114</f>
        <v>162074.49</v>
      </c>
      <c r="G113" s="6">
        <f t="shared" si="1"/>
        <v>97.5864417188996</v>
      </c>
    </row>
    <row r="114" spans="1:7" ht="19.5" customHeight="1">
      <c r="A114" s="17"/>
      <c r="B114" s="17"/>
      <c r="C114" s="17" t="s">
        <v>165</v>
      </c>
      <c r="D114" s="18" t="s">
        <v>166</v>
      </c>
      <c r="E114" s="19" t="s">
        <v>224</v>
      </c>
      <c r="F114" s="3">
        <v>162074.49</v>
      </c>
      <c r="G114" s="3">
        <f t="shared" si="1"/>
        <v>97.5864417188996</v>
      </c>
    </row>
    <row r="115" spans="1:7" ht="16.5" customHeight="1">
      <c r="A115" s="12"/>
      <c r="B115" s="13" t="s">
        <v>225</v>
      </c>
      <c r="C115" s="14"/>
      <c r="D115" s="15" t="s">
        <v>226</v>
      </c>
      <c r="E115" s="16" t="s">
        <v>227</v>
      </c>
      <c r="F115" s="6">
        <f>F116</f>
        <v>463.32</v>
      </c>
      <c r="G115" s="6">
        <f t="shared" si="1"/>
        <v>98.36942675159236</v>
      </c>
    </row>
    <row r="116" spans="1:7" ht="30" customHeight="1">
      <c r="A116" s="17"/>
      <c r="B116" s="17"/>
      <c r="C116" s="17" t="s">
        <v>10</v>
      </c>
      <c r="D116" s="18" t="s">
        <v>11</v>
      </c>
      <c r="E116" s="19" t="s">
        <v>227</v>
      </c>
      <c r="F116" s="3">
        <v>463.32</v>
      </c>
      <c r="G116" s="3">
        <f t="shared" si="1"/>
        <v>98.36942675159236</v>
      </c>
    </row>
    <row r="117" spans="1:7" ht="16.5" customHeight="1">
      <c r="A117" s="12"/>
      <c r="B117" s="13" t="s">
        <v>228</v>
      </c>
      <c r="C117" s="14"/>
      <c r="D117" s="15" t="s">
        <v>229</v>
      </c>
      <c r="E117" s="16" t="s">
        <v>230</v>
      </c>
      <c r="F117" s="6">
        <f>F118</f>
        <v>39476</v>
      </c>
      <c r="G117" s="6">
        <f t="shared" si="1"/>
        <v>100</v>
      </c>
    </row>
    <row r="118" spans="1:7" ht="19.5" customHeight="1">
      <c r="A118" s="17"/>
      <c r="B118" s="17"/>
      <c r="C118" s="17" t="s">
        <v>165</v>
      </c>
      <c r="D118" s="18" t="s">
        <v>166</v>
      </c>
      <c r="E118" s="19" t="s">
        <v>230</v>
      </c>
      <c r="F118" s="3">
        <v>39476</v>
      </c>
      <c r="G118" s="3">
        <f t="shared" si="1"/>
        <v>100</v>
      </c>
    </row>
    <row r="119" spans="1:7" ht="16.5" customHeight="1">
      <c r="A119" s="12"/>
      <c r="B119" s="13" t="s">
        <v>231</v>
      </c>
      <c r="C119" s="14"/>
      <c r="D119" s="15" t="s">
        <v>232</v>
      </c>
      <c r="E119" s="16" t="s">
        <v>233</v>
      </c>
      <c r="F119" s="6">
        <f>SUM(F120:F122)</f>
        <v>32560.73</v>
      </c>
      <c r="G119" s="6">
        <f t="shared" si="1"/>
        <v>99.57105287300082</v>
      </c>
    </row>
    <row r="120" spans="1:7" ht="16.5" customHeight="1">
      <c r="A120" s="17"/>
      <c r="B120" s="17"/>
      <c r="C120" s="17" t="s">
        <v>50</v>
      </c>
      <c r="D120" s="18" t="s">
        <v>51</v>
      </c>
      <c r="E120" s="19" t="s">
        <v>234</v>
      </c>
      <c r="F120" s="3">
        <v>1364.73</v>
      </c>
      <c r="G120" s="3">
        <f t="shared" si="1"/>
        <v>90.982</v>
      </c>
    </row>
    <row r="121" spans="1:7" ht="16.5" customHeight="1">
      <c r="A121" s="17"/>
      <c r="B121" s="17"/>
      <c r="C121" s="17" t="s">
        <v>162</v>
      </c>
      <c r="D121" s="18" t="s">
        <v>163</v>
      </c>
      <c r="E121" s="19" t="s">
        <v>235</v>
      </c>
      <c r="F121" s="3">
        <v>80</v>
      </c>
      <c r="G121" s="3">
        <f t="shared" si="1"/>
        <v>94.11764705882354</v>
      </c>
    </row>
    <row r="122" spans="1:7" ht="19.5" customHeight="1">
      <c r="A122" s="17"/>
      <c r="B122" s="17"/>
      <c r="C122" s="17" t="s">
        <v>165</v>
      </c>
      <c r="D122" s="18" t="s">
        <v>166</v>
      </c>
      <c r="E122" s="19" t="s">
        <v>236</v>
      </c>
      <c r="F122" s="3">
        <v>31116</v>
      </c>
      <c r="G122" s="3">
        <f t="shared" si="1"/>
        <v>100</v>
      </c>
    </row>
    <row r="123" spans="1:7" ht="16.5" customHeight="1">
      <c r="A123" s="12"/>
      <c r="B123" s="13" t="s">
        <v>237</v>
      </c>
      <c r="C123" s="14"/>
      <c r="D123" s="15" t="s">
        <v>6</v>
      </c>
      <c r="E123" s="16" t="s">
        <v>238</v>
      </c>
      <c r="F123" s="6">
        <f>SUM(F124:F126)</f>
        <v>88369.53</v>
      </c>
      <c r="G123" s="6">
        <f t="shared" si="1"/>
        <v>98.44870880773601</v>
      </c>
    </row>
    <row r="124" spans="1:7" ht="16.5" customHeight="1">
      <c r="A124" s="17"/>
      <c r="B124" s="17"/>
      <c r="C124" s="17" t="s">
        <v>24</v>
      </c>
      <c r="D124" s="18" t="s">
        <v>25</v>
      </c>
      <c r="E124" s="19" t="s">
        <v>239</v>
      </c>
      <c r="F124" s="3">
        <v>500</v>
      </c>
      <c r="G124" s="3">
        <f t="shared" si="1"/>
        <v>100</v>
      </c>
    </row>
    <row r="125" spans="1:7" ht="30" customHeight="1">
      <c r="A125" s="17"/>
      <c r="B125" s="17"/>
      <c r="C125" s="17" t="s">
        <v>10</v>
      </c>
      <c r="D125" s="18" t="s">
        <v>11</v>
      </c>
      <c r="E125" s="19" t="s">
        <v>240</v>
      </c>
      <c r="F125" s="3">
        <v>40769.53</v>
      </c>
      <c r="G125" s="3">
        <f t="shared" si="1"/>
        <v>96.69733409231061</v>
      </c>
    </row>
    <row r="126" spans="1:7" ht="19.5" customHeight="1">
      <c r="A126" s="17"/>
      <c r="B126" s="17"/>
      <c r="C126" s="17" t="s">
        <v>165</v>
      </c>
      <c r="D126" s="18" t="s">
        <v>166</v>
      </c>
      <c r="E126" s="19" t="s">
        <v>241</v>
      </c>
      <c r="F126" s="3">
        <v>47100</v>
      </c>
      <c r="G126" s="3">
        <f t="shared" si="1"/>
        <v>100</v>
      </c>
    </row>
    <row r="127" spans="1:7" ht="16.5" customHeight="1">
      <c r="A127" s="9" t="s">
        <v>242</v>
      </c>
      <c r="B127" s="9"/>
      <c r="C127" s="9"/>
      <c r="D127" s="10" t="s">
        <v>243</v>
      </c>
      <c r="E127" s="11" t="s">
        <v>244</v>
      </c>
      <c r="F127" s="5">
        <f>F128</f>
        <v>53770.22</v>
      </c>
      <c r="G127" s="5">
        <f t="shared" si="1"/>
        <v>83.05692086686541</v>
      </c>
    </row>
    <row r="128" spans="1:7" ht="16.5" customHeight="1">
      <c r="A128" s="12"/>
      <c r="B128" s="13" t="s">
        <v>245</v>
      </c>
      <c r="C128" s="14"/>
      <c r="D128" s="15" t="s">
        <v>246</v>
      </c>
      <c r="E128" s="16" t="s">
        <v>244</v>
      </c>
      <c r="F128" s="6">
        <f>SUM(F129:F130)</f>
        <v>53770.22</v>
      </c>
      <c r="G128" s="6">
        <f t="shared" si="1"/>
        <v>83.05692086686541</v>
      </c>
    </row>
    <row r="129" spans="1:7" ht="19.5" customHeight="1">
      <c r="A129" s="17"/>
      <c r="B129" s="17"/>
      <c r="C129" s="17" t="s">
        <v>165</v>
      </c>
      <c r="D129" s="18" t="s">
        <v>166</v>
      </c>
      <c r="E129" s="19" t="s">
        <v>247</v>
      </c>
      <c r="F129" s="3">
        <v>44231.68</v>
      </c>
      <c r="G129" s="3">
        <f t="shared" si="1"/>
        <v>87.26434786039813</v>
      </c>
    </row>
    <row r="130" spans="1:7" ht="31.5" customHeight="1">
      <c r="A130" s="17"/>
      <c r="B130" s="17"/>
      <c r="C130" s="17" t="s">
        <v>248</v>
      </c>
      <c r="D130" s="18" t="s">
        <v>249</v>
      </c>
      <c r="E130" s="19" t="s">
        <v>250</v>
      </c>
      <c r="F130" s="3">
        <v>9538.54</v>
      </c>
      <c r="G130" s="3">
        <f t="shared" si="1"/>
        <v>67.88030173640763</v>
      </c>
    </row>
    <row r="131" spans="1:7" ht="15.75" customHeight="1">
      <c r="A131" s="176" t="s">
        <v>908</v>
      </c>
      <c r="B131" s="176" t="s">
        <v>909</v>
      </c>
      <c r="C131" s="176" t="s">
        <v>910</v>
      </c>
      <c r="D131" s="176" t="s">
        <v>911</v>
      </c>
      <c r="E131" s="176" t="s">
        <v>912</v>
      </c>
      <c r="F131" s="177">
        <v>6</v>
      </c>
      <c r="G131" s="178">
        <v>7</v>
      </c>
    </row>
    <row r="132" spans="1:7" ht="16.5" customHeight="1">
      <c r="A132" s="9" t="s">
        <v>251</v>
      </c>
      <c r="B132" s="9"/>
      <c r="C132" s="9"/>
      <c r="D132" s="10" t="s">
        <v>252</v>
      </c>
      <c r="E132" s="11" t="s">
        <v>253</v>
      </c>
      <c r="F132" s="5">
        <f>F133+F135+F137</f>
        <v>54261</v>
      </c>
      <c r="G132" s="5">
        <f t="shared" si="1"/>
        <v>97.00030390246519</v>
      </c>
    </row>
    <row r="133" spans="1:7" ht="19.5" customHeight="1">
      <c r="A133" s="12"/>
      <c r="B133" s="13" t="s">
        <v>254</v>
      </c>
      <c r="C133" s="14"/>
      <c r="D133" s="15" t="s">
        <v>255</v>
      </c>
      <c r="E133" s="16" t="s">
        <v>256</v>
      </c>
      <c r="F133" s="6">
        <f>F134</f>
        <v>24713.46</v>
      </c>
      <c r="G133" s="6">
        <f t="shared" si="1"/>
        <v>100.0544939271255</v>
      </c>
    </row>
    <row r="134" spans="1:7" ht="16.5" customHeight="1">
      <c r="A134" s="17"/>
      <c r="B134" s="17"/>
      <c r="C134" s="17" t="s">
        <v>40</v>
      </c>
      <c r="D134" s="18" t="s">
        <v>41</v>
      </c>
      <c r="E134" s="19" t="s">
        <v>256</v>
      </c>
      <c r="F134" s="3">
        <v>24713.46</v>
      </c>
      <c r="G134" s="3">
        <f t="shared" si="1"/>
        <v>100.0544939271255</v>
      </c>
    </row>
    <row r="135" spans="1:7" ht="19.5" customHeight="1">
      <c r="A135" s="12"/>
      <c r="B135" s="13" t="s">
        <v>257</v>
      </c>
      <c r="C135" s="14"/>
      <c r="D135" s="15" t="s">
        <v>258</v>
      </c>
      <c r="E135" s="16" t="s">
        <v>259</v>
      </c>
      <c r="F135" s="6">
        <f>F136</f>
        <v>119.39</v>
      </c>
      <c r="G135" s="6">
        <f t="shared" si="1"/>
        <v>100.32773109243698</v>
      </c>
    </row>
    <row r="136" spans="1:7" ht="16.5" customHeight="1">
      <c r="A136" s="17"/>
      <c r="B136" s="17"/>
      <c r="C136" s="17" t="s">
        <v>260</v>
      </c>
      <c r="D136" s="18" t="s">
        <v>261</v>
      </c>
      <c r="E136" s="19" t="s">
        <v>259</v>
      </c>
      <c r="F136" s="3">
        <v>119.39</v>
      </c>
      <c r="G136" s="3">
        <f t="shared" si="1"/>
        <v>100.32773109243698</v>
      </c>
    </row>
    <row r="137" spans="1:7" ht="16.5" customHeight="1">
      <c r="A137" s="12"/>
      <c r="B137" s="13" t="s">
        <v>262</v>
      </c>
      <c r="C137" s="14"/>
      <c r="D137" s="15" t="s">
        <v>6</v>
      </c>
      <c r="E137" s="16" t="s">
        <v>263</v>
      </c>
      <c r="F137" s="6">
        <f>F138+F139</f>
        <v>29428.15</v>
      </c>
      <c r="G137" s="6">
        <f t="shared" si="1"/>
        <v>94.56346401028277</v>
      </c>
    </row>
    <row r="138" spans="1:7" ht="16.5" customHeight="1">
      <c r="A138" s="17"/>
      <c r="B138" s="17"/>
      <c r="C138" s="17" t="s">
        <v>40</v>
      </c>
      <c r="D138" s="18" t="s">
        <v>41</v>
      </c>
      <c r="E138" s="19" t="s">
        <v>264</v>
      </c>
      <c r="F138" s="3">
        <v>29302.32</v>
      </c>
      <c r="G138" s="3">
        <f t="shared" si="1"/>
        <v>94.52361290322581</v>
      </c>
    </row>
    <row r="139" spans="1:7" ht="16.5" customHeight="1">
      <c r="A139" s="17"/>
      <c r="B139" s="17"/>
      <c r="C139" s="17" t="s">
        <v>50</v>
      </c>
      <c r="D139" s="18" t="s">
        <v>51</v>
      </c>
      <c r="E139" s="19" t="s">
        <v>265</v>
      </c>
      <c r="F139" s="3">
        <v>125.83</v>
      </c>
      <c r="G139" s="3">
        <f aca="true" t="shared" si="2" ref="G139:G144">F139*100/E139</f>
        <v>104.85833333333333</v>
      </c>
    </row>
    <row r="140" spans="1:7" ht="16.5" customHeight="1">
      <c r="A140" s="9" t="s">
        <v>266</v>
      </c>
      <c r="B140" s="9"/>
      <c r="C140" s="9"/>
      <c r="D140" s="10" t="s">
        <v>267</v>
      </c>
      <c r="E140" s="11" t="s">
        <v>268</v>
      </c>
      <c r="F140" s="5">
        <f>F141</f>
        <v>20000</v>
      </c>
      <c r="G140" s="5">
        <f t="shared" si="2"/>
        <v>100</v>
      </c>
    </row>
    <row r="141" spans="1:7" ht="16.5" customHeight="1">
      <c r="A141" s="12"/>
      <c r="B141" s="13" t="s">
        <v>269</v>
      </c>
      <c r="C141" s="14"/>
      <c r="D141" s="15" t="s">
        <v>6</v>
      </c>
      <c r="E141" s="16" t="s">
        <v>268</v>
      </c>
      <c r="F141" s="6">
        <f>F142</f>
        <v>20000</v>
      </c>
      <c r="G141" s="6">
        <f t="shared" si="2"/>
        <v>100</v>
      </c>
    </row>
    <row r="142" spans="1:7" ht="30" customHeight="1">
      <c r="A142" s="17"/>
      <c r="B142" s="17"/>
      <c r="C142" s="17" t="s">
        <v>30</v>
      </c>
      <c r="D142" s="18" t="s">
        <v>31</v>
      </c>
      <c r="E142" s="19" t="s">
        <v>268</v>
      </c>
      <c r="F142" s="3">
        <v>20000</v>
      </c>
      <c r="G142" s="3">
        <f t="shared" si="2"/>
        <v>100</v>
      </c>
    </row>
    <row r="143" spans="1:7" ht="5.25" customHeight="1">
      <c r="A143" s="188"/>
      <c r="B143" s="188"/>
      <c r="C143" s="188"/>
      <c r="D143" s="184"/>
      <c r="E143" s="184"/>
      <c r="F143" s="3"/>
      <c r="G143" s="3"/>
    </row>
    <row r="144" spans="1:7" ht="16.5" customHeight="1">
      <c r="A144" s="189" t="s">
        <v>270</v>
      </c>
      <c r="B144" s="189"/>
      <c r="C144" s="189"/>
      <c r="D144" s="189"/>
      <c r="E144" s="24" t="s">
        <v>271</v>
      </c>
      <c r="F144" s="3">
        <f>F5+F9+F14+F17+F25+F32+F39+F70+F83+F99+F102+F127+F132+F140</f>
        <v>24064066.56</v>
      </c>
      <c r="G144" s="3">
        <f t="shared" si="2"/>
        <v>101.12820645756082</v>
      </c>
    </row>
    <row r="145" spans="1:7" ht="11.25" customHeight="1">
      <c r="A145" s="184"/>
      <c r="B145" s="184"/>
      <c r="C145" s="184"/>
      <c r="D145" s="184"/>
      <c r="E145" s="184"/>
      <c r="F145" s="3"/>
      <c r="G145" s="3"/>
    </row>
    <row r="146" spans="1:7" ht="12.75" customHeight="1">
      <c r="A146" s="185" t="s">
        <v>282</v>
      </c>
      <c r="B146" s="186"/>
      <c r="C146" s="186"/>
      <c r="D146" s="186"/>
      <c r="E146" s="187"/>
      <c r="F146" s="3"/>
      <c r="G146" s="3"/>
    </row>
    <row r="147" spans="1:7" ht="12.75">
      <c r="A147" s="25"/>
      <c r="B147" s="25"/>
      <c r="C147" s="25"/>
      <c r="D147" s="25" t="s">
        <v>277</v>
      </c>
      <c r="E147" s="26">
        <v>22656806.21</v>
      </c>
      <c r="F147" s="3">
        <v>22920414.94</v>
      </c>
      <c r="G147" s="3">
        <f>F147*100/E147</f>
        <v>101.16348583095375</v>
      </c>
    </row>
    <row r="148" spans="1:7" ht="12.75">
      <c r="A148" s="25"/>
      <c r="B148" s="25"/>
      <c r="C148" s="25"/>
      <c r="D148" s="25" t="s">
        <v>278</v>
      </c>
      <c r="E148" s="26">
        <v>1138796.82</v>
      </c>
      <c r="F148" s="3">
        <v>1143645.62</v>
      </c>
      <c r="G148" s="3">
        <f>F148*100/E148</f>
        <v>100.42578271337288</v>
      </c>
    </row>
    <row r="149" spans="5:6" ht="12.75">
      <c r="E149" s="1"/>
      <c r="F149" s="1"/>
    </row>
    <row r="153" ht="12.75">
      <c r="A153" s="180" t="s">
        <v>907</v>
      </c>
    </row>
  </sheetData>
  <sheetProtection/>
  <mergeCells count="7">
    <mergeCell ref="A1:G1"/>
    <mergeCell ref="A145:E145"/>
    <mergeCell ref="A146:E146"/>
    <mergeCell ref="A143:C143"/>
    <mergeCell ref="D143:E143"/>
    <mergeCell ref="A144:D144"/>
    <mergeCell ref="A2:E2"/>
  </mergeCells>
  <printOptions/>
  <pageMargins left="0.45" right="0.26" top="0.74" bottom="0.75" header="0.5118110236220472" footer="0.5118110236220472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4"/>
  <sheetViews>
    <sheetView tabSelected="1" workbookViewId="0" topLeftCell="A408">
      <selection activeCell="D420" sqref="D420"/>
    </sheetView>
  </sheetViews>
  <sheetFormatPr defaultColWidth="9.33203125" defaultRowHeight="12.75"/>
  <cols>
    <col min="1" max="2" width="7.66015625" style="0" customWidth="1"/>
    <col min="3" max="3" width="7.5" style="0" customWidth="1"/>
    <col min="4" max="4" width="80.66015625" style="0" customWidth="1"/>
    <col min="5" max="5" width="14.33203125" style="0" customWidth="1"/>
    <col min="6" max="6" width="14.16015625" style="2" customWidth="1"/>
    <col min="7" max="7" width="10.33203125" style="2" customWidth="1"/>
    <col min="8" max="8" width="13.5" style="55" customWidth="1"/>
    <col min="9" max="9" width="13.33203125" style="55" customWidth="1"/>
  </cols>
  <sheetData>
    <row r="1" spans="1:5" ht="15.75" customHeight="1">
      <c r="A1" s="190" t="s">
        <v>301</v>
      </c>
      <c r="B1" s="190"/>
      <c r="C1" s="190"/>
      <c r="D1" s="190"/>
      <c r="E1" s="190"/>
    </row>
    <row r="2" spans="1:9" ht="58.5" customHeight="1">
      <c r="A2" s="8" t="s">
        <v>0</v>
      </c>
      <c r="B2" s="8" t="s">
        <v>272</v>
      </c>
      <c r="C2" s="8" t="s">
        <v>273</v>
      </c>
      <c r="D2" s="8" t="s">
        <v>1</v>
      </c>
      <c r="E2" s="8" t="s">
        <v>274</v>
      </c>
      <c r="F2" s="182" t="s">
        <v>913</v>
      </c>
      <c r="G2" s="56" t="s">
        <v>302</v>
      </c>
      <c r="H2" s="57" t="s">
        <v>303</v>
      </c>
      <c r="I2" s="58" t="s">
        <v>304</v>
      </c>
    </row>
    <row r="3" spans="1:9" ht="16.5" customHeight="1">
      <c r="A3" s="59" t="s">
        <v>2</v>
      </c>
      <c r="B3" s="59"/>
      <c r="C3" s="59"/>
      <c r="D3" s="60" t="s">
        <v>3</v>
      </c>
      <c r="E3" s="61" t="s">
        <v>305</v>
      </c>
      <c r="F3" s="5">
        <f>F4+F6+F8+F10</f>
        <v>769902.31</v>
      </c>
      <c r="G3" s="62">
        <f>F3*100/E3</f>
        <v>97.74747529084168</v>
      </c>
      <c r="H3" s="63">
        <f>H6</f>
        <v>3386.14</v>
      </c>
      <c r="I3" s="64">
        <f>I6</f>
        <v>93437.72</v>
      </c>
    </row>
    <row r="4" spans="1:9" ht="16.5" customHeight="1">
      <c r="A4" s="12"/>
      <c r="B4" s="65" t="s">
        <v>306</v>
      </c>
      <c r="C4" s="14"/>
      <c r="D4" s="66" t="s">
        <v>307</v>
      </c>
      <c r="E4" s="67" t="s">
        <v>308</v>
      </c>
      <c r="F4" s="6">
        <f>F5</f>
        <v>421</v>
      </c>
      <c r="G4" s="68">
        <f aca="true" t="shared" si="0" ref="G4:G67">F4*100/E4</f>
        <v>100</v>
      </c>
      <c r="H4" s="69">
        <v>0</v>
      </c>
      <c r="I4" s="70">
        <v>0</v>
      </c>
    </row>
    <row r="5" spans="1:9" ht="16.5" customHeight="1">
      <c r="A5" s="71"/>
      <c r="B5" s="71"/>
      <c r="C5" s="71" t="s">
        <v>309</v>
      </c>
      <c r="D5" s="22" t="s">
        <v>310</v>
      </c>
      <c r="E5" s="72" t="s">
        <v>308</v>
      </c>
      <c r="F5" s="3">
        <v>421</v>
      </c>
      <c r="G5" s="73">
        <f t="shared" si="0"/>
        <v>100</v>
      </c>
      <c r="H5" s="74">
        <v>0</v>
      </c>
      <c r="I5" s="26">
        <v>0</v>
      </c>
    </row>
    <row r="6" spans="1:9" ht="16.5" customHeight="1">
      <c r="A6" s="12"/>
      <c r="B6" s="65" t="s">
        <v>311</v>
      </c>
      <c r="C6" s="14"/>
      <c r="D6" s="66" t="s">
        <v>312</v>
      </c>
      <c r="E6" s="67" t="s">
        <v>313</v>
      </c>
      <c r="F6" s="6">
        <f>F7</f>
        <v>358671.84</v>
      </c>
      <c r="G6" s="68">
        <f t="shared" si="0"/>
        <v>95.32806378737541</v>
      </c>
      <c r="H6" s="69">
        <f>H7</f>
        <v>3386.14</v>
      </c>
      <c r="I6" s="70">
        <f>I7</f>
        <v>93437.72</v>
      </c>
    </row>
    <row r="7" spans="1:9" ht="16.5" customHeight="1">
      <c r="A7" s="71"/>
      <c r="B7" s="71"/>
      <c r="C7" s="71" t="s">
        <v>314</v>
      </c>
      <c r="D7" s="22" t="s">
        <v>315</v>
      </c>
      <c r="E7" s="72" t="s">
        <v>313</v>
      </c>
      <c r="F7" s="3">
        <v>358671.84</v>
      </c>
      <c r="G7" s="73">
        <f t="shared" si="0"/>
        <v>95.32806378737541</v>
      </c>
      <c r="H7" s="74">
        <v>3386.14</v>
      </c>
      <c r="I7" s="26">
        <v>93437.72</v>
      </c>
    </row>
    <row r="8" spans="1:9" ht="16.5" customHeight="1">
      <c r="A8" s="12"/>
      <c r="B8" s="65" t="s">
        <v>316</v>
      </c>
      <c r="C8" s="14"/>
      <c r="D8" s="66" t="s">
        <v>317</v>
      </c>
      <c r="E8" s="67" t="s">
        <v>318</v>
      </c>
      <c r="F8" s="6">
        <f>F9</f>
        <v>19876.28</v>
      </c>
      <c r="G8" s="68">
        <f t="shared" si="0"/>
        <v>99.18303393213573</v>
      </c>
      <c r="H8" s="69">
        <v>0</v>
      </c>
      <c r="I8" s="70">
        <v>0</v>
      </c>
    </row>
    <row r="9" spans="1:9" ht="26.25" customHeight="1">
      <c r="A9" s="71"/>
      <c r="B9" s="71"/>
      <c r="C9" s="71" t="s">
        <v>319</v>
      </c>
      <c r="D9" s="22" t="s">
        <v>320</v>
      </c>
      <c r="E9" s="72" t="s">
        <v>318</v>
      </c>
      <c r="F9" s="3">
        <v>19876.28</v>
      </c>
      <c r="G9" s="73">
        <f t="shared" si="0"/>
        <v>99.18303393213573</v>
      </c>
      <c r="H9" s="74">
        <v>0</v>
      </c>
      <c r="I9" s="26">
        <v>0</v>
      </c>
    </row>
    <row r="10" spans="1:9" ht="16.5" customHeight="1">
      <c r="A10" s="12"/>
      <c r="B10" s="65" t="s">
        <v>5</v>
      </c>
      <c r="C10" s="14"/>
      <c r="D10" s="66" t="s">
        <v>6</v>
      </c>
      <c r="E10" s="67" t="s">
        <v>12</v>
      </c>
      <c r="F10" s="6">
        <f>SUM(F11:F16)</f>
        <v>390933.19</v>
      </c>
      <c r="G10" s="68">
        <f t="shared" si="0"/>
        <v>100</v>
      </c>
      <c r="H10" s="69">
        <v>0</v>
      </c>
      <c r="I10" s="70">
        <v>0</v>
      </c>
    </row>
    <row r="11" spans="1:9" ht="16.5" customHeight="1">
      <c r="A11" s="71"/>
      <c r="B11" s="71"/>
      <c r="C11" s="71" t="s">
        <v>321</v>
      </c>
      <c r="D11" s="22" t="s">
        <v>322</v>
      </c>
      <c r="E11" s="72" t="s">
        <v>323</v>
      </c>
      <c r="F11" s="3">
        <v>4900</v>
      </c>
      <c r="G11" s="73">
        <f t="shared" si="0"/>
        <v>100</v>
      </c>
      <c r="H11" s="74">
        <v>0</v>
      </c>
      <c r="I11" s="26">
        <v>0</v>
      </c>
    </row>
    <row r="12" spans="1:9" ht="16.5" customHeight="1">
      <c r="A12" s="71"/>
      <c r="B12" s="71"/>
      <c r="C12" s="71" t="s">
        <v>324</v>
      </c>
      <c r="D12" s="22" t="s">
        <v>325</v>
      </c>
      <c r="E12" s="72" t="s">
        <v>326</v>
      </c>
      <c r="F12" s="3">
        <v>837.63</v>
      </c>
      <c r="G12" s="73">
        <f t="shared" si="0"/>
        <v>100</v>
      </c>
      <c r="H12" s="74">
        <v>0</v>
      </c>
      <c r="I12" s="26">
        <v>0</v>
      </c>
    </row>
    <row r="13" spans="1:9" ht="16.5" customHeight="1">
      <c r="A13" s="71"/>
      <c r="B13" s="71"/>
      <c r="C13" s="71" t="s">
        <v>327</v>
      </c>
      <c r="D13" s="22" t="s">
        <v>289</v>
      </c>
      <c r="E13" s="72" t="s">
        <v>328</v>
      </c>
      <c r="F13" s="3">
        <v>119.66</v>
      </c>
      <c r="G13" s="73">
        <f t="shared" si="0"/>
        <v>100</v>
      </c>
      <c r="H13" s="74">
        <v>0</v>
      </c>
      <c r="I13" s="26">
        <v>0</v>
      </c>
    </row>
    <row r="14" spans="1:9" ht="16.5" customHeight="1">
      <c r="A14" s="71"/>
      <c r="B14" s="71"/>
      <c r="C14" s="71" t="s">
        <v>329</v>
      </c>
      <c r="D14" s="22" t="s">
        <v>330</v>
      </c>
      <c r="E14" s="72" t="s">
        <v>331</v>
      </c>
      <c r="F14" s="3">
        <v>68.07</v>
      </c>
      <c r="G14" s="73">
        <f t="shared" si="0"/>
        <v>100</v>
      </c>
      <c r="H14" s="74">
        <v>0</v>
      </c>
      <c r="I14" s="26">
        <v>0</v>
      </c>
    </row>
    <row r="15" spans="1:9" ht="16.5" customHeight="1">
      <c r="A15" s="71"/>
      <c r="B15" s="71"/>
      <c r="C15" s="71" t="s">
        <v>332</v>
      </c>
      <c r="D15" s="22" t="s">
        <v>286</v>
      </c>
      <c r="E15" s="72" t="s">
        <v>333</v>
      </c>
      <c r="F15" s="3">
        <v>1740</v>
      </c>
      <c r="G15" s="73">
        <f t="shared" si="0"/>
        <v>100</v>
      </c>
      <c r="H15" s="74">
        <v>0</v>
      </c>
      <c r="I15" s="26">
        <v>0</v>
      </c>
    </row>
    <row r="16" spans="1:9" ht="16.5" customHeight="1">
      <c r="A16" s="71"/>
      <c r="B16" s="71"/>
      <c r="C16" s="71" t="s">
        <v>309</v>
      </c>
      <c r="D16" s="22" t="s">
        <v>310</v>
      </c>
      <c r="E16" s="72" t="s">
        <v>334</v>
      </c>
      <c r="F16" s="3">
        <v>383267.83</v>
      </c>
      <c r="G16" s="73">
        <f t="shared" si="0"/>
        <v>100</v>
      </c>
      <c r="H16" s="74">
        <v>0</v>
      </c>
      <c r="I16" s="26">
        <v>0</v>
      </c>
    </row>
    <row r="17" spans="1:9" ht="16.5" customHeight="1">
      <c r="A17" s="59" t="s">
        <v>13</v>
      </c>
      <c r="B17" s="59"/>
      <c r="C17" s="59"/>
      <c r="D17" s="60" t="s">
        <v>14</v>
      </c>
      <c r="E17" s="61" t="s">
        <v>335</v>
      </c>
      <c r="F17" s="5">
        <f>F18+F20+F22+F25+F30</f>
        <v>1248889.5</v>
      </c>
      <c r="G17" s="62">
        <f t="shared" si="0"/>
        <v>94.91368854003903</v>
      </c>
      <c r="H17" s="63">
        <f>H22+H25</f>
        <v>21314.7</v>
      </c>
      <c r="I17" s="64">
        <f>I22+I25</f>
        <v>231473.57</v>
      </c>
    </row>
    <row r="18" spans="1:9" ht="16.5" customHeight="1">
      <c r="A18" s="12"/>
      <c r="B18" s="65" t="s">
        <v>16</v>
      </c>
      <c r="C18" s="14"/>
      <c r="D18" s="66" t="s">
        <v>17</v>
      </c>
      <c r="E18" s="67" t="s">
        <v>336</v>
      </c>
      <c r="F18" s="6">
        <f>F19</f>
        <v>61141.51</v>
      </c>
      <c r="G18" s="68">
        <f t="shared" si="0"/>
        <v>95.533609375</v>
      </c>
      <c r="H18" s="69">
        <v>0</v>
      </c>
      <c r="I18" s="70">
        <v>0</v>
      </c>
    </row>
    <row r="19" spans="1:9" ht="30" customHeight="1">
      <c r="A19" s="71"/>
      <c r="B19" s="71"/>
      <c r="C19" s="71" t="s">
        <v>19</v>
      </c>
      <c r="D19" s="22" t="s">
        <v>337</v>
      </c>
      <c r="E19" s="72" t="s">
        <v>336</v>
      </c>
      <c r="F19" s="3">
        <v>61141.51</v>
      </c>
      <c r="G19" s="73">
        <f t="shared" si="0"/>
        <v>95.533609375</v>
      </c>
      <c r="H19" s="74">
        <v>0</v>
      </c>
      <c r="I19" s="26">
        <v>0</v>
      </c>
    </row>
    <row r="20" spans="1:9" ht="16.5" customHeight="1">
      <c r="A20" s="12"/>
      <c r="B20" s="65" t="s">
        <v>338</v>
      </c>
      <c r="C20" s="14"/>
      <c r="D20" s="66" t="s">
        <v>339</v>
      </c>
      <c r="E20" s="67" t="s">
        <v>340</v>
      </c>
      <c r="F20" s="6">
        <f>F21</f>
        <v>3941.4</v>
      </c>
      <c r="G20" s="68">
        <f t="shared" si="0"/>
        <v>98.535</v>
      </c>
      <c r="H20" s="69">
        <v>0</v>
      </c>
      <c r="I20" s="70">
        <v>0</v>
      </c>
    </row>
    <row r="21" spans="1:9" ht="16.5" customHeight="1">
      <c r="A21" s="71"/>
      <c r="B21" s="71"/>
      <c r="C21" s="71" t="s">
        <v>309</v>
      </c>
      <c r="D21" s="22" t="s">
        <v>310</v>
      </c>
      <c r="E21" s="72" t="s">
        <v>340</v>
      </c>
      <c r="F21" s="3">
        <v>3941.4</v>
      </c>
      <c r="G21" s="73">
        <f t="shared" si="0"/>
        <v>98.535</v>
      </c>
      <c r="H21" s="74">
        <v>0</v>
      </c>
      <c r="I21" s="26">
        <v>0</v>
      </c>
    </row>
    <row r="22" spans="1:9" ht="16.5" customHeight="1">
      <c r="A22" s="12"/>
      <c r="B22" s="65" t="s">
        <v>341</v>
      </c>
      <c r="C22" s="14"/>
      <c r="D22" s="66" t="s">
        <v>342</v>
      </c>
      <c r="E22" s="67" t="s">
        <v>343</v>
      </c>
      <c r="F22" s="6">
        <f>SUM(F23:F24)</f>
        <v>405776.99</v>
      </c>
      <c r="G22" s="68">
        <f t="shared" si="0"/>
        <v>98.18618443498607</v>
      </c>
      <c r="H22" s="69">
        <f>H24</f>
        <v>7977</v>
      </c>
      <c r="I22" s="70">
        <f>I24</f>
        <v>121473.57</v>
      </c>
    </row>
    <row r="23" spans="1:9" ht="16.5" customHeight="1">
      <c r="A23" s="71"/>
      <c r="B23" s="71"/>
      <c r="C23" s="71" t="s">
        <v>309</v>
      </c>
      <c r="D23" s="22" t="s">
        <v>310</v>
      </c>
      <c r="E23" s="72" t="s">
        <v>344</v>
      </c>
      <c r="F23" s="3">
        <v>16410.1</v>
      </c>
      <c r="G23" s="73">
        <f t="shared" si="0"/>
        <v>91.17228734929716</v>
      </c>
      <c r="H23" s="74">
        <v>0</v>
      </c>
      <c r="I23" s="26">
        <v>0</v>
      </c>
    </row>
    <row r="24" spans="1:9" ht="16.5" customHeight="1">
      <c r="A24" s="71"/>
      <c r="B24" s="71"/>
      <c r="C24" s="71" t="s">
        <v>314</v>
      </c>
      <c r="D24" s="22" t="s">
        <v>315</v>
      </c>
      <c r="E24" s="72" t="s">
        <v>345</v>
      </c>
      <c r="F24" s="3">
        <v>389366.89</v>
      </c>
      <c r="G24" s="73">
        <f t="shared" si="0"/>
        <v>98.50556575944788</v>
      </c>
      <c r="H24" s="74">
        <v>7977</v>
      </c>
      <c r="I24" s="26">
        <v>121473.57</v>
      </c>
    </row>
    <row r="25" spans="1:9" ht="16.5" customHeight="1">
      <c r="A25" s="12"/>
      <c r="B25" s="65" t="s">
        <v>21</v>
      </c>
      <c r="C25" s="14"/>
      <c r="D25" s="66" t="s">
        <v>22</v>
      </c>
      <c r="E25" s="67" t="s">
        <v>346</v>
      </c>
      <c r="F25" s="6">
        <f>SUM(F26:F29)</f>
        <v>777868.6000000001</v>
      </c>
      <c r="G25" s="68">
        <f t="shared" si="0"/>
        <v>93.22691524984961</v>
      </c>
      <c r="H25" s="69">
        <f>H27+H29</f>
        <v>13337.7</v>
      </c>
      <c r="I25" s="70">
        <f>I27+I29</f>
        <v>110000</v>
      </c>
    </row>
    <row r="26" spans="1:9" ht="16.5" customHeight="1">
      <c r="A26" s="71"/>
      <c r="B26" s="71"/>
      <c r="C26" s="71" t="s">
        <v>329</v>
      </c>
      <c r="D26" s="22" t="s">
        <v>330</v>
      </c>
      <c r="E26" s="72" t="s">
        <v>347</v>
      </c>
      <c r="F26" s="3">
        <v>31689.39</v>
      </c>
      <c r="G26" s="73">
        <f t="shared" si="0"/>
        <v>96.02845454545455</v>
      </c>
      <c r="H26" s="74">
        <v>0</v>
      </c>
      <c r="I26" s="26">
        <v>0</v>
      </c>
    </row>
    <row r="27" spans="1:9" ht="16.5" customHeight="1">
      <c r="A27" s="71"/>
      <c r="B27" s="71"/>
      <c r="C27" s="71" t="s">
        <v>348</v>
      </c>
      <c r="D27" s="22" t="s">
        <v>349</v>
      </c>
      <c r="E27" s="72" t="s">
        <v>350</v>
      </c>
      <c r="F27" s="3">
        <v>350268.32</v>
      </c>
      <c r="G27" s="73">
        <f t="shared" si="0"/>
        <v>94.4284901667408</v>
      </c>
      <c r="H27" s="74">
        <v>3737.7</v>
      </c>
      <c r="I27" s="26">
        <v>110000</v>
      </c>
    </row>
    <row r="28" spans="1:9" ht="16.5" customHeight="1">
      <c r="A28" s="71"/>
      <c r="B28" s="71"/>
      <c r="C28" s="71" t="s">
        <v>332</v>
      </c>
      <c r="D28" s="22" t="s">
        <v>286</v>
      </c>
      <c r="E28" s="72" t="s">
        <v>351</v>
      </c>
      <c r="F28" s="3">
        <v>160954.73</v>
      </c>
      <c r="G28" s="73">
        <f t="shared" si="0"/>
        <v>83.83058854166667</v>
      </c>
      <c r="H28" s="74">
        <v>0</v>
      </c>
      <c r="I28" s="26">
        <v>0</v>
      </c>
    </row>
    <row r="29" spans="1:9" ht="16.5" customHeight="1">
      <c r="A29" s="71"/>
      <c r="B29" s="71"/>
      <c r="C29" s="71" t="s">
        <v>314</v>
      </c>
      <c r="D29" s="22" t="s">
        <v>315</v>
      </c>
      <c r="E29" s="72" t="s">
        <v>352</v>
      </c>
      <c r="F29" s="3">
        <v>234956.16</v>
      </c>
      <c r="G29" s="73">
        <f t="shared" si="0"/>
        <v>98.53601009868021</v>
      </c>
      <c r="H29" s="74">
        <v>9600</v>
      </c>
      <c r="I29" s="26">
        <v>0</v>
      </c>
    </row>
    <row r="30" spans="1:9" ht="16.5" customHeight="1">
      <c r="A30" s="12"/>
      <c r="B30" s="65" t="s">
        <v>353</v>
      </c>
      <c r="C30" s="14"/>
      <c r="D30" s="66" t="s">
        <v>354</v>
      </c>
      <c r="E30" s="67" t="s">
        <v>355</v>
      </c>
      <c r="F30" s="6">
        <f>F31</f>
        <v>161</v>
      </c>
      <c r="G30" s="68">
        <f t="shared" si="0"/>
        <v>100</v>
      </c>
      <c r="H30" s="69">
        <v>0</v>
      </c>
      <c r="I30" s="70">
        <v>0</v>
      </c>
    </row>
    <row r="31" spans="1:9" ht="16.5" customHeight="1">
      <c r="A31" s="71"/>
      <c r="B31" s="71"/>
      <c r="C31" s="71" t="s">
        <v>309</v>
      </c>
      <c r="D31" s="22" t="s">
        <v>310</v>
      </c>
      <c r="E31" s="72" t="s">
        <v>355</v>
      </c>
      <c r="F31" s="3">
        <v>161</v>
      </c>
      <c r="G31" s="73">
        <f t="shared" si="0"/>
        <v>100</v>
      </c>
      <c r="H31" s="74">
        <v>0</v>
      </c>
      <c r="I31" s="26">
        <v>0</v>
      </c>
    </row>
    <row r="32" spans="1:9" ht="16.5" customHeight="1">
      <c r="A32" s="59" t="s">
        <v>26</v>
      </c>
      <c r="B32" s="59"/>
      <c r="C32" s="59"/>
      <c r="D32" s="60" t="s">
        <v>27</v>
      </c>
      <c r="E32" s="61" t="s">
        <v>356</v>
      </c>
      <c r="F32" s="5">
        <f>F33</f>
        <v>9617.67</v>
      </c>
      <c r="G32" s="62">
        <f t="shared" si="0"/>
        <v>94.29088235294118</v>
      </c>
      <c r="H32" s="63">
        <v>0</v>
      </c>
      <c r="I32" s="64">
        <v>0</v>
      </c>
    </row>
    <row r="33" spans="1:9" ht="16.5" customHeight="1">
      <c r="A33" s="12"/>
      <c r="B33" s="65" t="s">
        <v>29</v>
      </c>
      <c r="C33" s="14"/>
      <c r="D33" s="66" t="s">
        <v>6</v>
      </c>
      <c r="E33" s="67" t="s">
        <v>356</v>
      </c>
      <c r="F33" s="6">
        <f>SUM(F34:F35)</f>
        <v>9617.67</v>
      </c>
      <c r="G33" s="68">
        <f t="shared" si="0"/>
        <v>94.29088235294118</v>
      </c>
      <c r="H33" s="69">
        <v>0</v>
      </c>
      <c r="I33" s="70">
        <v>0</v>
      </c>
    </row>
    <row r="34" spans="1:9" ht="16.5" customHeight="1">
      <c r="A34" s="71"/>
      <c r="B34" s="71"/>
      <c r="C34" s="71" t="s">
        <v>332</v>
      </c>
      <c r="D34" s="22" t="s">
        <v>286</v>
      </c>
      <c r="E34" s="72" t="s">
        <v>357</v>
      </c>
      <c r="F34" s="3">
        <v>5617.67</v>
      </c>
      <c r="G34" s="73">
        <f t="shared" si="0"/>
        <v>90.60758064516129</v>
      </c>
      <c r="H34" s="74">
        <v>0</v>
      </c>
      <c r="I34" s="26">
        <v>0</v>
      </c>
    </row>
    <row r="35" spans="1:9" ht="16.5" customHeight="1">
      <c r="A35" s="71"/>
      <c r="B35" s="71"/>
      <c r="C35" s="71" t="s">
        <v>309</v>
      </c>
      <c r="D35" s="22" t="s">
        <v>310</v>
      </c>
      <c r="E35" s="72" t="s">
        <v>340</v>
      </c>
      <c r="F35" s="3">
        <v>4000</v>
      </c>
      <c r="G35" s="73">
        <f t="shared" si="0"/>
        <v>100</v>
      </c>
      <c r="H35" s="74">
        <v>0</v>
      </c>
      <c r="I35" s="26">
        <v>0</v>
      </c>
    </row>
    <row r="36" spans="1:9" ht="16.5" customHeight="1">
      <c r="A36" s="59" t="s">
        <v>32</v>
      </c>
      <c r="B36" s="59"/>
      <c r="C36" s="59"/>
      <c r="D36" s="60" t="s">
        <v>33</v>
      </c>
      <c r="E36" s="61" t="s">
        <v>358</v>
      </c>
      <c r="F36" s="5">
        <f>F37+F42</f>
        <v>783955.02</v>
      </c>
      <c r="G36" s="62">
        <f t="shared" si="0"/>
        <v>96.13665677857502</v>
      </c>
      <c r="H36" s="63">
        <v>0</v>
      </c>
      <c r="I36" s="64">
        <v>0</v>
      </c>
    </row>
    <row r="37" spans="1:9" ht="16.5" customHeight="1">
      <c r="A37" s="12"/>
      <c r="B37" s="65" t="s">
        <v>359</v>
      </c>
      <c r="C37" s="14"/>
      <c r="D37" s="66" t="s">
        <v>360</v>
      </c>
      <c r="E37" s="67" t="s">
        <v>361</v>
      </c>
      <c r="F37" s="6">
        <f>SUM(F38:F41)</f>
        <v>247497.98</v>
      </c>
      <c r="G37" s="68">
        <f t="shared" si="0"/>
        <v>96.16837957872077</v>
      </c>
      <c r="H37" s="69">
        <v>0</v>
      </c>
      <c r="I37" s="70">
        <v>0</v>
      </c>
    </row>
    <row r="38" spans="1:9" ht="16.5" customHeight="1">
      <c r="A38" s="71"/>
      <c r="B38" s="71"/>
      <c r="C38" s="71" t="s">
        <v>348</v>
      </c>
      <c r="D38" s="22" t="s">
        <v>349</v>
      </c>
      <c r="E38" s="72" t="s">
        <v>362</v>
      </c>
      <c r="F38" s="3">
        <v>5046.32</v>
      </c>
      <c r="G38" s="73">
        <f t="shared" si="0"/>
        <v>99.98652664949475</v>
      </c>
      <c r="H38" s="74">
        <v>0</v>
      </c>
      <c r="I38" s="26">
        <v>0</v>
      </c>
    </row>
    <row r="39" spans="1:9" ht="16.5" customHeight="1">
      <c r="A39" s="71"/>
      <c r="B39" s="71"/>
      <c r="C39" s="71" t="s">
        <v>332</v>
      </c>
      <c r="D39" s="22" t="s">
        <v>286</v>
      </c>
      <c r="E39" s="72" t="s">
        <v>363</v>
      </c>
      <c r="F39" s="3">
        <v>1992.66</v>
      </c>
      <c r="G39" s="73">
        <f t="shared" si="0"/>
        <v>99.98294029101856</v>
      </c>
      <c r="H39" s="74">
        <v>0</v>
      </c>
      <c r="I39" s="26">
        <v>0</v>
      </c>
    </row>
    <row r="40" spans="1:9" ht="16.5" customHeight="1">
      <c r="A40" s="71"/>
      <c r="B40" s="71"/>
      <c r="C40" s="71" t="s">
        <v>364</v>
      </c>
      <c r="D40" s="22" t="s">
        <v>92</v>
      </c>
      <c r="E40" s="72" t="s">
        <v>365</v>
      </c>
      <c r="F40" s="3">
        <v>240459</v>
      </c>
      <c r="G40" s="73">
        <f t="shared" si="0"/>
        <v>100</v>
      </c>
      <c r="H40" s="74">
        <v>0</v>
      </c>
      <c r="I40" s="26">
        <v>0</v>
      </c>
    </row>
    <row r="41" spans="1:9" ht="25.5" customHeight="1">
      <c r="A41" s="71"/>
      <c r="B41" s="71"/>
      <c r="C41" s="71" t="s">
        <v>366</v>
      </c>
      <c r="D41" s="22" t="s">
        <v>367</v>
      </c>
      <c r="E41" s="72" t="s">
        <v>368</v>
      </c>
      <c r="F41" s="3">
        <v>0</v>
      </c>
      <c r="G41" s="73">
        <f t="shared" si="0"/>
        <v>0</v>
      </c>
      <c r="H41" s="74">
        <v>0</v>
      </c>
      <c r="I41" s="26">
        <v>0</v>
      </c>
    </row>
    <row r="42" spans="1:9" ht="16.5" customHeight="1">
      <c r="A42" s="12"/>
      <c r="B42" s="65" t="s">
        <v>35</v>
      </c>
      <c r="C42" s="14"/>
      <c r="D42" s="66" t="s">
        <v>36</v>
      </c>
      <c r="E42" s="67" t="s">
        <v>369</v>
      </c>
      <c r="F42" s="6">
        <f>SUM(F43:F45)</f>
        <v>536457.04</v>
      </c>
      <c r="G42" s="68">
        <f t="shared" si="0"/>
        <v>96.12202831033865</v>
      </c>
      <c r="H42" s="69">
        <v>0</v>
      </c>
      <c r="I42" s="70">
        <v>0</v>
      </c>
    </row>
    <row r="43" spans="1:9" ht="16.5" customHeight="1">
      <c r="A43" s="71"/>
      <c r="B43" s="71"/>
      <c r="C43" s="71" t="s">
        <v>370</v>
      </c>
      <c r="D43" s="22" t="s">
        <v>371</v>
      </c>
      <c r="E43" s="72" t="s">
        <v>120</v>
      </c>
      <c r="F43" s="3">
        <v>3175.4</v>
      </c>
      <c r="G43" s="73">
        <f t="shared" si="0"/>
        <v>63.508</v>
      </c>
      <c r="H43" s="74">
        <v>0</v>
      </c>
      <c r="I43" s="26">
        <v>0</v>
      </c>
    </row>
    <row r="44" spans="1:9" ht="16.5" customHeight="1">
      <c r="A44" s="71"/>
      <c r="B44" s="71"/>
      <c r="C44" s="71" t="s">
        <v>314</v>
      </c>
      <c r="D44" s="22" t="s">
        <v>315</v>
      </c>
      <c r="E44" s="72" t="s">
        <v>372</v>
      </c>
      <c r="F44" s="3">
        <v>12132.77</v>
      </c>
      <c r="G44" s="73">
        <f t="shared" si="0"/>
        <v>39.012122186495176</v>
      </c>
      <c r="H44" s="74">
        <v>0</v>
      </c>
      <c r="I44" s="26">
        <v>0</v>
      </c>
    </row>
    <row r="45" spans="1:9" ht="16.5" customHeight="1">
      <c r="A45" s="71"/>
      <c r="B45" s="71"/>
      <c r="C45" s="71" t="s">
        <v>373</v>
      </c>
      <c r="D45" s="22" t="s">
        <v>284</v>
      </c>
      <c r="E45" s="72" t="s">
        <v>374</v>
      </c>
      <c r="F45" s="3">
        <v>521148.87</v>
      </c>
      <c r="G45" s="73">
        <f t="shared" si="0"/>
        <v>99.83694827586207</v>
      </c>
      <c r="H45" s="74">
        <v>0</v>
      </c>
      <c r="I45" s="26">
        <v>0</v>
      </c>
    </row>
    <row r="46" spans="1:9" ht="16.5" customHeight="1">
      <c r="A46" s="59" t="s">
        <v>375</v>
      </c>
      <c r="B46" s="59"/>
      <c r="C46" s="59"/>
      <c r="D46" s="60" t="s">
        <v>376</v>
      </c>
      <c r="E46" s="61" t="s">
        <v>377</v>
      </c>
      <c r="F46" s="5">
        <f>F47+F51+F53</f>
        <v>44500.450000000004</v>
      </c>
      <c r="G46" s="62">
        <f t="shared" si="0"/>
        <v>55.98526784590997</v>
      </c>
      <c r="H46" s="63">
        <v>0</v>
      </c>
      <c r="I46" s="64">
        <v>0</v>
      </c>
    </row>
    <row r="47" spans="1:9" ht="16.5" customHeight="1">
      <c r="A47" s="12"/>
      <c r="B47" s="65" t="s">
        <v>378</v>
      </c>
      <c r="C47" s="14"/>
      <c r="D47" s="66" t="s">
        <v>379</v>
      </c>
      <c r="E47" s="67" t="s">
        <v>380</v>
      </c>
      <c r="F47" s="6">
        <f>SUM(F48:F50)</f>
        <v>24426.05</v>
      </c>
      <c r="G47" s="68">
        <f t="shared" si="0"/>
        <v>48.286185901237495</v>
      </c>
      <c r="H47" s="69">
        <v>0</v>
      </c>
      <c r="I47" s="70">
        <v>0</v>
      </c>
    </row>
    <row r="48" spans="1:9" ht="16.5" customHeight="1">
      <c r="A48" s="71"/>
      <c r="B48" s="71"/>
      <c r="C48" s="71" t="s">
        <v>324</v>
      </c>
      <c r="D48" s="22" t="s">
        <v>325</v>
      </c>
      <c r="E48" s="72" t="s">
        <v>381</v>
      </c>
      <c r="F48" s="3">
        <v>85.5</v>
      </c>
      <c r="G48" s="73">
        <f t="shared" si="0"/>
        <v>99.4186046511628</v>
      </c>
      <c r="H48" s="74">
        <v>0</v>
      </c>
      <c r="I48" s="26">
        <v>0</v>
      </c>
    </row>
    <row r="49" spans="1:9" ht="16.5" customHeight="1">
      <c r="A49" s="71"/>
      <c r="B49" s="71"/>
      <c r="C49" s="71" t="s">
        <v>382</v>
      </c>
      <c r="D49" s="22" t="s">
        <v>290</v>
      </c>
      <c r="E49" s="72" t="s">
        <v>239</v>
      </c>
      <c r="F49" s="3">
        <v>500</v>
      </c>
      <c r="G49" s="73">
        <f t="shared" si="0"/>
        <v>100</v>
      </c>
      <c r="H49" s="74">
        <v>0</v>
      </c>
      <c r="I49" s="26">
        <v>0</v>
      </c>
    </row>
    <row r="50" spans="1:9" ht="16.5" customHeight="1">
      <c r="A50" s="71"/>
      <c r="B50" s="71"/>
      <c r="C50" s="71" t="s">
        <v>332</v>
      </c>
      <c r="D50" s="22" t="s">
        <v>286</v>
      </c>
      <c r="E50" s="72" t="s">
        <v>383</v>
      </c>
      <c r="F50" s="3">
        <v>23840.55</v>
      </c>
      <c r="G50" s="73">
        <f t="shared" si="0"/>
        <v>47.6811</v>
      </c>
      <c r="H50" s="74">
        <v>0</v>
      </c>
      <c r="I50" s="26">
        <v>0</v>
      </c>
    </row>
    <row r="51" spans="1:9" ht="16.5" customHeight="1">
      <c r="A51" s="12"/>
      <c r="B51" s="65" t="s">
        <v>384</v>
      </c>
      <c r="C51" s="14"/>
      <c r="D51" s="66" t="s">
        <v>385</v>
      </c>
      <c r="E51" s="67" t="s">
        <v>386</v>
      </c>
      <c r="F51" s="6">
        <f>F52</f>
        <v>9766.5</v>
      </c>
      <c r="G51" s="68">
        <f t="shared" si="0"/>
        <v>70.26258992805755</v>
      </c>
      <c r="H51" s="69">
        <v>0</v>
      </c>
      <c r="I51" s="70">
        <v>0</v>
      </c>
    </row>
    <row r="52" spans="1:9" ht="16.5" customHeight="1">
      <c r="A52" s="71"/>
      <c r="B52" s="71"/>
      <c r="C52" s="71" t="s">
        <v>332</v>
      </c>
      <c r="D52" s="22" t="s">
        <v>286</v>
      </c>
      <c r="E52" s="72" t="s">
        <v>386</v>
      </c>
      <c r="F52" s="3">
        <v>9766.5</v>
      </c>
      <c r="G52" s="73">
        <f t="shared" si="0"/>
        <v>70.26258992805755</v>
      </c>
      <c r="H52" s="74">
        <v>0</v>
      </c>
      <c r="I52" s="26">
        <v>0</v>
      </c>
    </row>
    <row r="53" spans="1:9" ht="16.5" customHeight="1">
      <c r="A53" s="12"/>
      <c r="B53" s="65" t="s">
        <v>387</v>
      </c>
      <c r="C53" s="14"/>
      <c r="D53" s="66" t="s">
        <v>6</v>
      </c>
      <c r="E53" s="67" t="s">
        <v>388</v>
      </c>
      <c r="F53" s="6">
        <f>SUM(F54:F55)</f>
        <v>10307.9</v>
      </c>
      <c r="G53" s="68">
        <f t="shared" si="0"/>
        <v>68.71933333333334</v>
      </c>
      <c r="H53" s="69">
        <v>0</v>
      </c>
      <c r="I53" s="70">
        <v>0</v>
      </c>
    </row>
    <row r="54" spans="1:9" ht="16.5" customHeight="1">
      <c r="A54" s="71"/>
      <c r="B54" s="71"/>
      <c r="C54" s="71" t="s">
        <v>332</v>
      </c>
      <c r="D54" s="22" t="s">
        <v>286</v>
      </c>
      <c r="E54" s="72" t="s">
        <v>389</v>
      </c>
      <c r="F54" s="3">
        <v>9621.9</v>
      </c>
      <c r="G54" s="73">
        <f t="shared" si="0"/>
        <v>68.72785714285715</v>
      </c>
      <c r="H54" s="74">
        <v>0</v>
      </c>
      <c r="I54" s="26">
        <v>0</v>
      </c>
    </row>
    <row r="55" spans="1:9" ht="16.5" customHeight="1">
      <c r="A55" s="71"/>
      <c r="B55" s="71"/>
      <c r="C55" s="71" t="s">
        <v>370</v>
      </c>
      <c r="D55" s="22" t="s">
        <v>371</v>
      </c>
      <c r="E55" s="72" t="s">
        <v>390</v>
      </c>
      <c r="F55" s="3">
        <v>686</v>
      </c>
      <c r="G55" s="73">
        <f t="shared" si="0"/>
        <v>68.6</v>
      </c>
      <c r="H55" s="74">
        <v>0</v>
      </c>
      <c r="I55" s="26">
        <v>0</v>
      </c>
    </row>
    <row r="56" spans="1:9" ht="16.5" customHeight="1">
      <c r="A56" s="59" t="s">
        <v>53</v>
      </c>
      <c r="B56" s="59"/>
      <c r="C56" s="59"/>
      <c r="D56" s="60" t="s">
        <v>54</v>
      </c>
      <c r="E56" s="61" t="s">
        <v>391</v>
      </c>
      <c r="F56" s="5">
        <f>F57+F64+F68+F89+F92</f>
        <v>2047452.1499999997</v>
      </c>
      <c r="G56" s="62">
        <f t="shared" si="0"/>
        <v>95.09383972586323</v>
      </c>
      <c r="H56" s="63">
        <f>H89+H92</f>
        <v>21088.93</v>
      </c>
      <c r="I56" s="64">
        <v>0</v>
      </c>
    </row>
    <row r="57" spans="1:9" ht="16.5" customHeight="1">
      <c r="A57" s="12"/>
      <c r="B57" s="65" t="s">
        <v>56</v>
      </c>
      <c r="C57" s="14"/>
      <c r="D57" s="66" t="s">
        <v>57</v>
      </c>
      <c r="E57" s="67" t="s">
        <v>58</v>
      </c>
      <c r="F57" s="6">
        <f>SUM(F58:F63)</f>
        <v>46458</v>
      </c>
      <c r="G57" s="68">
        <f t="shared" si="0"/>
        <v>100</v>
      </c>
      <c r="H57" s="69">
        <v>0</v>
      </c>
      <c r="I57" s="70">
        <v>0</v>
      </c>
    </row>
    <row r="58" spans="1:9" ht="16.5" customHeight="1">
      <c r="A58" s="71"/>
      <c r="B58" s="71"/>
      <c r="C58" s="71" t="s">
        <v>321</v>
      </c>
      <c r="D58" s="22" t="s">
        <v>322</v>
      </c>
      <c r="E58" s="72" t="s">
        <v>392</v>
      </c>
      <c r="F58" s="3">
        <v>26426</v>
      </c>
      <c r="G58" s="73">
        <f t="shared" si="0"/>
        <v>100</v>
      </c>
      <c r="H58" s="74">
        <v>0</v>
      </c>
      <c r="I58" s="26">
        <v>0</v>
      </c>
    </row>
    <row r="59" spans="1:9" ht="16.5" customHeight="1">
      <c r="A59" s="71"/>
      <c r="B59" s="71"/>
      <c r="C59" s="71" t="s">
        <v>324</v>
      </c>
      <c r="D59" s="22" t="s">
        <v>325</v>
      </c>
      <c r="E59" s="72" t="s">
        <v>393</v>
      </c>
      <c r="F59" s="3">
        <v>4475</v>
      </c>
      <c r="G59" s="73">
        <f t="shared" si="0"/>
        <v>100</v>
      </c>
      <c r="H59" s="74">
        <v>0</v>
      </c>
      <c r="I59" s="26">
        <v>0</v>
      </c>
    </row>
    <row r="60" spans="1:9" ht="16.5" customHeight="1">
      <c r="A60" s="71"/>
      <c r="B60" s="71"/>
      <c r="C60" s="71" t="s">
        <v>327</v>
      </c>
      <c r="D60" s="22" t="s">
        <v>289</v>
      </c>
      <c r="E60" s="72" t="s">
        <v>394</v>
      </c>
      <c r="F60" s="3">
        <v>646</v>
      </c>
      <c r="G60" s="73">
        <f t="shared" si="0"/>
        <v>100</v>
      </c>
      <c r="H60" s="74">
        <v>0</v>
      </c>
      <c r="I60" s="26">
        <v>0</v>
      </c>
    </row>
    <row r="61" spans="1:9" ht="16.5" customHeight="1">
      <c r="A61" s="71"/>
      <c r="B61" s="71"/>
      <c r="C61" s="71" t="s">
        <v>329</v>
      </c>
      <c r="D61" s="22" t="s">
        <v>330</v>
      </c>
      <c r="E61" s="72" t="s">
        <v>395</v>
      </c>
      <c r="F61" s="3">
        <v>442.66</v>
      </c>
      <c r="G61" s="73">
        <f t="shared" si="0"/>
        <v>100</v>
      </c>
      <c r="H61" s="74">
        <v>0</v>
      </c>
      <c r="I61" s="26">
        <v>0</v>
      </c>
    </row>
    <row r="62" spans="1:9" ht="16.5" customHeight="1">
      <c r="A62" s="71"/>
      <c r="B62" s="71"/>
      <c r="C62" s="71" t="s">
        <v>332</v>
      </c>
      <c r="D62" s="22" t="s">
        <v>286</v>
      </c>
      <c r="E62" s="72" t="s">
        <v>396</v>
      </c>
      <c r="F62" s="3">
        <v>13185.74</v>
      </c>
      <c r="G62" s="73">
        <f t="shared" si="0"/>
        <v>100</v>
      </c>
      <c r="H62" s="74">
        <v>0</v>
      </c>
      <c r="I62" s="26">
        <v>0</v>
      </c>
    </row>
    <row r="63" spans="1:9" ht="16.5" customHeight="1">
      <c r="A63" s="71"/>
      <c r="B63" s="71"/>
      <c r="C63" s="71" t="s">
        <v>397</v>
      </c>
      <c r="D63" s="22" t="s">
        <v>398</v>
      </c>
      <c r="E63" s="72" t="s">
        <v>399</v>
      </c>
      <c r="F63" s="3">
        <v>1282.6</v>
      </c>
      <c r="G63" s="73">
        <f t="shared" si="0"/>
        <v>100</v>
      </c>
      <c r="H63" s="74">
        <v>0</v>
      </c>
      <c r="I63" s="26">
        <v>0</v>
      </c>
    </row>
    <row r="64" spans="1:9" ht="16.5" customHeight="1">
      <c r="A64" s="12"/>
      <c r="B64" s="65" t="s">
        <v>400</v>
      </c>
      <c r="C64" s="14"/>
      <c r="D64" s="66" t="s">
        <v>401</v>
      </c>
      <c r="E64" s="67" t="s">
        <v>402</v>
      </c>
      <c r="F64" s="6">
        <f>SUM(F65:F67)</f>
        <v>71592.58</v>
      </c>
      <c r="G64" s="68">
        <f t="shared" si="0"/>
        <v>86.04877403846154</v>
      </c>
      <c r="H64" s="69">
        <v>0</v>
      </c>
      <c r="I64" s="70">
        <v>0</v>
      </c>
    </row>
    <row r="65" spans="1:9" ht="16.5" customHeight="1">
      <c r="A65" s="71"/>
      <c r="B65" s="71"/>
      <c r="C65" s="71" t="s">
        <v>403</v>
      </c>
      <c r="D65" s="22" t="s">
        <v>404</v>
      </c>
      <c r="E65" s="72" t="s">
        <v>405</v>
      </c>
      <c r="F65" s="3">
        <v>68372.5</v>
      </c>
      <c r="G65" s="73">
        <f t="shared" si="0"/>
        <v>90.92087765957447</v>
      </c>
      <c r="H65" s="74">
        <v>0</v>
      </c>
      <c r="I65" s="26">
        <v>0</v>
      </c>
    </row>
    <row r="66" spans="1:9" ht="16.5" customHeight="1">
      <c r="A66" s="71"/>
      <c r="B66" s="71"/>
      <c r="C66" s="71" t="s">
        <v>329</v>
      </c>
      <c r="D66" s="22" t="s">
        <v>330</v>
      </c>
      <c r="E66" s="72" t="s">
        <v>406</v>
      </c>
      <c r="F66" s="3">
        <v>1199.85</v>
      </c>
      <c r="G66" s="73">
        <f t="shared" si="0"/>
        <v>34.28142857142857</v>
      </c>
      <c r="H66" s="74">
        <v>0</v>
      </c>
      <c r="I66" s="26">
        <v>0</v>
      </c>
    </row>
    <row r="67" spans="1:9" ht="16.5" customHeight="1">
      <c r="A67" s="71"/>
      <c r="B67" s="71"/>
      <c r="C67" s="71" t="s">
        <v>332</v>
      </c>
      <c r="D67" s="22" t="s">
        <v>286</v>
      </c>
      <c r="E67" s="72" t="s">
        <v>407</v>
      </c>
      <c r="F67" s="3">
        <v>2020.23</v>
      </c>
      <c r="G67" s="73">
        <f t="shared" si="0"/>
        <v>44.894</v>
      </c>
      <c r="H67" s="74">
        <v>0</v>
      </c>
      <c r="I67" s="26">
        <v>0</v>
      </c>
    </row>
    <row r="68" spans="1:9" ht="16.5" customHeight="1">
      <c r="A68" s="12"/>
      <c r="B68" s="65" t="s">
        <v>59</v>
      </c>
      <c r="C68" s="14"/>
      <c r="D68" s="66" t="s">
        <v>60</v>
      </c>
      <c r="E68" s="67" t="s">
        <v>408</v>
      </c>
      <c r="F68" s="6">
        <f>SUM(F69:F88)</f>
        <v>1685065.2599999995</v>
      </c>
      <c r="G68" s="68">
        <f aca="true" t="shared" si="1" ref="G68:G131">F68*100/E68</f>
        <v>96.27954039013126</v>
      </c>
      <c r="H68" s="69">
        <v>0</v>
      </c>
      <c r="I68" s="70">
        <v>0</v>
      </c>
    </row>
    <row r="69" spans="1:9" ht="16.5" customHeight="1">
      <c r="A69" s="71"/>
      <c r="B69" s="71"/>
      <c r="C69" s="71" t="s">
        <v>409</v>
      </c>
      <c r="D69" s="22" t="s">
        <v>410</v>
      </c>
      <c r="E69" s="72" t="s">
        <v>411</v>
      </c>
      <c r="F69" s="3">
        <v>1198.77</v>
      </c>
      <c r="G69" s="73">
        <f t="shared" si="1"/>
        <v>99.8975</v>
      </c>
      <c r="H69" s="74">
        <v>0</v>
      </c>
      <c r="I69" s="26">
        <v>0</v>
      </c>
    </row>
    <row r="70" spans="1:9" ht="16.5" customHeight="1">
      <c r="A70" s="71"/>
      <c r="B70" s="71"/>
      <c r="C70" s="71" t="s">
        <v>321</v>
      </c>
      <c r="D70" s="22" t="s">
        <v>322</v>
      </c>
      <c r="E70" s="72" t="s">
        <v>412</v>
      </c>
      <c r="F70" s="3">
        <v>976196.01</v>
      </c>
      <c r="G70" s="73">
        <f t="shared" si="1"/>
        <v>98.747295110158</v>
      </c>
      <c r="H70" s="74">
        <v>0</v>
      </c>
      <c r="I70" s="26">
        <v>0</v>
      </c>
    </row>
    <row r="71" spans="1:9" ht="16.5" customHeight="1">
      <c r="A71" s="71"/>
      <c r="B71" s="71"/>
      <c r="C71" s="71" t="s">
        <v>413</v>
      </c>
      <c r="D71" s="22" t="s">
        <v>414</v>
      </c>
      <c r="E71" s="72" t="s">
        <v>415</v>
      </c>
      <c r="F71" s="3">
        <v>81790.71</v>
      </c>
      <c r="G71" s="73">
        <f t="shared" si="1"/>
        <v>96.45130896226416</v>
      </c>
      <c r="H71" s="74">
        <v>0</v>
      </c>
      <c r="I71" s="26">
        <v>0</v>
      </c>
    </row>
    <row r="72" spans="1:9" ht="16.5" customHeight="1">
      <c r="A72" s="71"/>
      <c r="B72" s="71"/>
      <c r="C72" s="71" t="s">
        <v>324</v>
      </c>
      <c r="D72" s="22" t="s">
        <v>325</v>
      </c>
      <c r="E72" s="72" t="s">
        <v>416</v>
      </c>
      <c r="F72" s="3">
        <v>180530.03</v>
      </c>
      <c r="G72" s="73">
        <f t="shared" si="1"/>
        <v>99.41080947136564</v>
      </c>
      <c r="H72" s="74">
        <v>0</v>
      </c>
      <c r="I72" s="26">
        <v>0</v>
      </c>
    </row>
    <row r="73" spans="1:9" ht="16.5" customHeight="1">
      <c r="A73" s="71"/>
      <c r="B73" s="71"/>
      <c r="C73" s="71" t="s">
        <v>327</v>
      </c>
      <c r="D73" s="22" t="s">
        <v>289</v>
      </c>
      <c r="E73" s="72" t="s">
        <v>417</v>
      </c>
      <c r="F73" s="3">
        <v>15848.66</v>
      </c>
      <c r="G73" s="73">
        <f t="shared" si="1"/>
        <v>95.47385542168675</v>
      </c>
      <c r="H73" s="74">
        <v>0</v>
      </c>
      <c r="I73" s="26">
        <v>0</v>
      </c>
    </row>
    <row r="74" spans="1:9" ht="16.5" customHeight="1">
      <c r="A74" s="71"/>
      <c r="B74" s="71"/>
      <c r="C74" s="71" t="s">
        <v>382</v>
      </c>
      <c r="D74" s="22" t="s">
        <v>290</v>
      </c>
      <c r="E74" s="72" t="s">
        <v>418</v>
      </c>
      <c r="F74" s="3">
        <v>5245.5</v>
      </c>
      <c r="G74" s="73">
        <f t="shared" si="1"/>
        <v>98.97169811320755</v>
      </c>
      <c r="H74" s="74">
        <v>0</v>
      </c>
      <c r="I74" s="26">
        <v>0</v>
      </c>
    </row>
    <row r="75" spans="1:9" ht="16.5" customHeight="1">
      <c r="A75" s="71"/>
      <c r="B75" s="71"/>
      <c r="C75" s="71" t="s">
        <v>329</v>
      </c>
      <c r="D75" s="22" t="s">
        <v>330</v>
      </c>
      <c r="E75" s="72" t="s">
        <v>419</v>
      </c>
      <c r="F75" s="3">
        <v>40534.2</v>
      </c>
      <c r="G75" s="73">
        <f t="shared" si="1"/>
        <v>95.37458823529411</v>
      </c>
      <c r="H75" s="74">
        <v>0</v>
      </c>
      <c r="I75" s="26">
        <v>0</v>
      </c>
    </row>
    <row r="76" spans="1:9" ht="16.5" customHeight="1">
      <c r="A76" s="71"/>
      <c r="B76" s="71"/>
      <c r="C76" s="71" t="s">
        <v>420</v>
      </c>
      <c r="D76" s="22" t="s">
        <v>421</v>
      </c>
      <c r="E76" s="72" t="s">
        <v>422</v>
      </c>
      <c r="F76" s="3">
        <v>23855.95</v>
      </c>
      <c r="G76" s="73">
        <f t="shared" si="1"/>
        <v>70.23479361714656</v>
      </c>
      <c r="H76" s="74">
        <v>0</v>
      </c>
      <c r="I76" s="26">
        <v>0</v>
      </c>
    </row>
    <row r="77" spans="1:9" ht="16.5" customHeight="1">
      <c r="A77" s="71"/>
      <c r="B77" s="71"/>
      <c r="C77" s="71" t="s">
        <v>348</v>
      </c>
      <c r="D77" s="22" t="s">
        <v>349</v>
      </c>
      <c r="E77" s="72" t="s">
        <v>423</v>
      </c>
      <c r="F77" s="3">
        <v>747.89</v>
      </c>
      <c r="G77" s="73">
        <f t="shared" si="1"/>
        <v>93.48625</v>
      </c>
      <c r="H77" s="74">
        <v>0</v>
      </c>
      <c r="I77" s="26">
        <v>0</v>
      </c>
    </row>
    <row r="78" spans="1:9" ht="16.5" customHeight="1">
      <c r="A78" s="71"/>
      <c r="B78" s="71"/>
      <c r="C78" s="71" t="s">
        <v>424</v>
      </c>
      <c r="D78" s="22" t="s">
        <v>425</v>
      </c>
      <c r="E78" s="72" t="s">
        <v>426</v>
      </c>
      <c r="F78" s="3">
        <v>872</v>
      </c>
      <c r="G78" s="73">
        <f t="shared" si="1"/>
        <v>99.0909090909091</v>
      </c>
      <c r="H78" s="74">
        <v>0</v>
      </c>
      <c r="I78" s="26">
        <v>0</v>
      </c>
    </row>
    <row r="79" spans="1:9" ht="16.5" customHeight="1">
      <c r="A79" s="71"/>
      <c r="B79" s="71"/>
      <c r="C79" s="71" t="s">
        <v>332</v>
      </c>
      <c r="D79" s="22" t="s">
        <v>286</v>
      </c>
      <c r="E79" s="72" t="s">
        <v>427</v>
      </c>
      <c r="F79" s="3">
        <v>237564.94</v>
      </c>
      <c r="G79" s="73">
        <f t="shared" si="1"/>
        <v>92.32994170229304</v>
      </c>
      <c r="H79" s="74">
        <v>0</v>
      </c>
      <c r="I79" s="26">
        <v>0</v>
      </c>
    </row>
    <row r="80" spans="1:9" ht="16.5" customHeight="1">
      <c r="A80" s="71"/>
      <c r="B80" s="71"/>
      <c r="C80" s="71" t="s">
        <v>428</v>
      </c>
      <c r="D80" s="22" t="s">
        <v>429</v>
      </c>
      <c r="E80" s="72" t="s">
        <v>430</v>
      </c>
      <c r="F80" s="3">
        <v>22050.14</v>
      </c>
      <c r="G80" s="73">
        <f t="shared" si="1"/>
        <v>99.68417721518988</v>
      </c>
      <c r="H80" s="74">
        <v>0</v>
      </c>
      <c r="I80" s="26">
        <v>0</v>
      </c>
    </row>
    <row r="81" spans="1:9" ht="25.5" customHeight="1">
      <c r="A81" s="71"/>
      <c r="B81" s="71"/>
      <c r="C81" s="71" t="s">
        <v>431</v>
      </c>
      <c r="D81" s="22" t="s">
        <v>432</v>
      </c>
      <c r="E81" s="72" t="s">
        <v>433</v>
      </c>
      <c r="F81" s="3">
        <v>3711.89</v>
      </c>
      <c r="G81" s="73">
        <f t="shared" si="1"/>
        <v>84.36113636363636</v>
      </c>
      <c r="H81" s="74">
        <v>0</v>
      </c>
      <c r="I81" s="26">
        <v>0</v>
      </c>
    </row>
    <row r="82" spans="1:9" ht="25.5" customHeight="1">
      <c r="A82" s="71"/>
      <c r="B82" s="71"/>
      <c r="C82" s="71" t="s">
        <v>434</v>
      </c>
      <c r="D82" s="22" t="s">
        <v>435</v>
      </c>
      <c r="E82" s="72" t="s">
        <v>436</v>
      </c>
      <c r="F82" s="3">
        <v>10407.31</v>
      </c>
      <c r="G82" s="73">
        <f t="shared" si="1"/>
        <v>92.92241071428572</v>
      </c>
      <c r="H82" s="74">
        <v>0</v>
      </c>
      <c r="I82" s="26">
        <v>0</v>
      </c>
    </row>
    <row r="83" spans="1:9" ht="16.5" customHeight="1">
      <c r="A83" s="71"/>
      <c r="B83" s="71"/>
      <c r="C83" s="71" t="s">
        <v>397</v>
      </c>
      <c r="D83" s="22" t="s">
        <v>398</v>
      </c>
      <c r="E83" s="72" t="s">
        <v>437</v>
      </c>
      <c r="F83" s="3">
        <v>11170.56</v>
      </c>
      <c r="G83" s="73">
        <f t="shared" si="1"/>
        <v>93.088</v>
      </c>
      <c r="H83" s="74">
        <v>0</v>
      </c>
      <c r="I83" s="26">
        <v>0</v>
      </c>
    </row>
    <row r="84" spans="1:9" ht="16.5" customHeight="1">
      <c r="A84" s="71"/>
      <c r="B84" s="71"/>
      <c r="C84" s="71" t="s">
        <v>438</v>
      </c>
      <c r="D84" s="22" t="s">
        <v>287</v>
      </c>
      <c r="E84" s="72" t="s">
        <v>439</v>
      </c>
      <c r="F84" s="3">
        <v>203.43</v>
      </c>
      <c r="G84" s="73">
        <f t="shared" si="1"/>
        <v>99.72058823529412</v>
      </c>
      <c r="H84" s="74">
        <v>0</v>
      </c>
      <c r="I84" s="26">
        <v>0</v>
      </c>
    </row>
    <row r="85" spans="1:9" ht="16.5" customHeight="1">
      <c r="A85" s="71"/>
      <c r="B85" s="71"/>
      <c r="C85" s="71" t="s">
        <v>440</v>
      </c>
      <c r="D85" s="22" t="s">
        <v>441</v>
      </c>
      <c r="E85" s="72" t="s">
        <v>442</v>
      </c>
      <c r="F85" s="3">
        <v>20423.74</v>
      </c>
      <c r="G85" s="73">
        <f t="shared" si="1"/>
        <v>92.83518181818182</v>
      </c>
      <c r="H85" s="74">
        <v>0</v>
      </c>
      <c r="I85" s="26">
        <v>0</v>
      </c>
    </row>
    <row r="86" spans="1:9" ht="16.5" customHeight="1">
      <c r="A86" s="71"/>
      <c r="B86" s="71"/>
      <c r="C86" s="71" t="s">
        <v>370</v>
      </c>
      <c r="D86" s="22" t="s">
        <v>371</v>
      </c>
      <c r="E86" s="72" t="s">
        <v>340</v>
      </c>
      <c r="F86" s="3">
        <v>3985</v>
      </c>
      <c r="G86" s="73">
        <f t="shared" si="1"/>
        <v>99.625</v>
      </c>
      <c r="H86" s="74">
        <v>0</v>
      </c>
      <c r="I86" s="26">
        <v>0</v>
      </c>
    </row>
    <row r="87" spans="1:9" ht="16.5" customHeight="1">
      <c r="A87" s="71"/>
      <c r="B87" s="71"/>
      <c r="C87" s="71" t="s">
        <v>443</v>
      </c>
      <c r="D87" s="22" t="s">
        <v>444</v>
      </c>
      <c r="E87" s="72" t="s">
        <v>445</v>
      </c>
      <c r="F87" s="3">
        <v>3718</v>
      </c>
      <c r="G87" s="73">
        <f t="shared" si="1"/>
        <v>86.46511627906976</v>
      </c>
      <c r="H87" s="74">
        <v>0</v>
      </c>
      <c r="I87" s="26">
        <v>0</v>
      </c>
    </row>
    <row r="88" spans="1:9" ht="16.5" customHeight="1">
      <c r="A88" s="71"/>
      <c r="B88" s="71"/>
      <c r="C88" s="71" t="s">
        <v>373</v>
      </c>
      <c r="D88" s="22" t="s">
        <v>284</v>
      </c>
      <c r="E88" s="72" t="s">
        <v>446</v>
      </c>
      <c r="F88" s="3">
        <v>45010.53</v>
      </c>
      <c r="G88" s="73">
        <f t="shared" si="1"/>
        <v>79.76347687400319</v>
      </c>
      <c r="H88" s="74">
        <v>0</v>
      </c>
      <c r="I88" s="26">
        <v>0</v>
      </c>
    </row>
    <row r="89" spans="1:9" ht="16.5" customHeight="1">
      <c r="A89" s="12"/>
      <c r="B89" s="65" t="s">
        <v>447</v>
      </c>
      <c r="C89" s="14"/>
      <c r="D89" s="66" t="s">
        <v>448</v>
      </c>
      <c r="E89" s="67" t="s">
        <v>449</v>
      </c>
      <c r="F89" s="6">
        <f>SUM(F90:F91)</f>
        <v>117007.73000000001</v>
      </c>
      <c r="G89" s="68">
        <f t="shared" si="1"/>
        <v>95.79176900153914</v>
      </c>
      <c r="H89" s="69">
        <f>SUM(H90:H91)</f>
        <v>6187.38</v>
      </c>
      <c r="I89" s="70">
        <v>0</v>
      </c>
    </row>
    <row r="90" spans="1:9" ht="16.5" customHeight="1">
      <c r="A90" s="71"/>
      <c r="B90" s="71"/>
      <c r="C90" s="71" t="s">
        <v>329</v>
      </c>
      <c r="D90" s="22" t="s">
        <v>330</v>
      </c>
      <c r="E90" s="72" t="s">
        <v>450</v>
      </c>
      <c r="F90" s="3">
        <v>10733.46</v>
      </c>
      <c r="G90" s="73">
        <f t="shared" si="1"/>
        <v>84.44229407599717</v>
      </c>
      <c r="H90" s="74">
        <v>2151.75</v>
      </c>
      <c r="I90" s="26">
        <v>0</v>
      </c>
    </row>
    <row r="91" spans="1:9" ht="16.5" customHeight="1">
      <c r="A91" s="71"/>
      <c r="B91" s="71"/>
      <c r="C91" s="71" t="s">
        <v>332</v>
      </c>
      <c r="D91" s="22" t="s">
        <v>286</v>
      </c>
      <c r="E91" s="72" t="s">
        <v>451</v>
      </c>
      <c r="F91" s="3">
        <v>106274.27</v>
      </c>
      <c r="G91" s="73">
        <f t="shared" si="1"/>
        <v>97.10999936036258</v>
      </c>
      <c r="H91" s="74">
        <v>4035.63</v>
      </c>
      <c r="I91" s="26">
        <v>0</v>
      </c>
    </row>
    <row r="92" spans="1:9" ht="16.5" customHeight="1">
      <c r="A92" s="12"/>
      <c r="B92" s="65" t="s">
        <v>452</v>
      </c>
      <c r="C92" s="14"/>
      <c r="D92" s="66" t="s">
        <v>6</v>
      </c>
      <c r="E92" s="67" t="s">
        <v>453</v>
      </c>
      <c r="F92" s="6">
        <f>SUM(F93:F101)</f>
        <v>127328.58</v>
      </c>
      <c r="G92" s="68">
        <f t="shared" si="1"/>
        <v>84.26775645268035</v>
      </c>
      <c r="H92" s="69">
        <f>SUM(H94:H101)</f>
        <v>14901.55</v>
      </c>
      <c r="I92" s="70">
        <v>0</v>
      </c>
    </row>
    <row r="93" spans="1:9" ht="16.5" customHeight="1">
      <c r="A93" s="71"/>
      <c r="B93" s="71"/>
      <c r="C93" s="71" t="s">
        <v>403</v>
      </c>
      <c r="D93" s="22" t="s">
        <v>404</v>
      </c>
      <c r="E93" s="72" t="s">
        <v>454</v>
      </c>
      <c r="F93" s="3">
        <v>19080</v>
      </c>
      <c r="G93" s="73">
        <f t="shared" si="1"/>
        <v>96.8527918781726</v>
      </c>
      <c r="H93" s="74">
        <v>0</v>
      </c>
      <c r="I93" s="26">
        <v>0</v>
      </c>
    </row>
    <row r="94" spans="1:9" ht="16.5" customHeight="1">
      <c r="A94" s="71"/>
      <c r="B94" s="71"/>
      <c r="C94" s="71" t="s">
        <v>455</v>
      </c>
      <c r="D94" s="22" t="s">
        <v>456</v>
      </c>
      <c r="E94" s="72" t="s">
        <v>457</v>
      </c>
      <c r="F94" s="3">
        <v>17815.5</v>
      </c>
      <c r="G94" s="73">
        <f t="shared" si="1"/>
        <v>84.03537735849056</v>
      </c>
      <c r="H94" s="74">
        <v>0</v>
      </c>
      <c r="I94" s="26">
        <v>0</v>
      </c>
    </row>
    <row r="95" spans="1:9" ht="16.5" customHeight="1">
      <c r="A95" s="71"/>
      <c r="B95" s="71"/>
      <c r="C95" s="71" t="s">
        <v>329</v>
      </c>
      <c r="D95" s="22" t="s">
        <v>330</v>
      </c>
      <c r="E95" s="72" t="s">
        <v>458</v>
      </c>
      <c r="F95" s="3">
        <v>11706.56</v>
      </c>
      <c r="G95" s="73">
        <f t="shared" si="1"/>
        <v>82.73187279151944</v>
      </c>
      <c r="H95" s="74">
        <v>5000</v>
      </c>
      <c r="I95" s="26">
        <v>0</v>
      </c>
    </row>
    <row r="96" spans="1:9" ht="16.5" customHeight="1">
      <c r="A96" s="71"/>
      <c r="B96" s="71"/>
      <c r="C96" s="71" t="s">
        <v>420</v>
      </c>
      <c r="D96" s="22" t="s">
        <v>421</v>
      </c>
      <c r="E96" s="72" t="s">
        <v>239</v>
      </c>
      <c r="F96" s="3">
        <v>500</v>
      </c>
      <c r="G96" s="73">
        <f t="shared" si="1"/>
        <v>100</v>
      </c>
      <c r="H96" s="74">
        <v>500</v>
      </c>
      <c r="I96" s="26">
        <v>0</v>
      </c>
    </row>
    <row r="97" spans="1:9" ht="24.75" customHeight="1">
      <c r="A97" s="71"/>
      <c r="B97" s="71"/>
      <c r="C97" s="71" t="s">
        <v>431</v>
      </c>
      <c r="D97" s="22" t="s">
        <v>432</v>
      </c>
      <c r="E97" s="72" t="s">
        <v>459</v>
      </c>
      <c r="F97" s="3">
        <v>6567.98</v>
      </c>
      <c r="G97" s="73">
        <f t="shared" si="1"/>
        <v>82.09975</v>
      </c>
      <c r="H97" s="74">
        <v>0</v>
      </c>
      <c r="I97" s="26">
        <v>0</v>
      </c>
    </row>
    <row r="98" spans="1:9" ht="16.5" customHeight="1">
      <c r="A98" s="71"/>
      <c r="B98" s="71"/>
      <c r="C98" s="71" t="s">
        <v>309</v>
      </c>
      <c r="D98" s="22" t="s">
        <v>310</v>
      </c>
      <c r="E98" s="72" t="s">
        <v>460</v>
      </c>
      <c r="F98" s="3">
        <v>43806.99</v>
      </c>
      <c r="G98" s="73">
        <f t="shared" si="1"/>
        <v>93.60467948717948</v>
      </c>
      <c r="H98" s="74">
        <v>0</v>
      </c>
      <c r="I98" s="26">
        <v>0</v>
      </c>
    </row>
    <row r="99" spans="1:9" ht="16.5" customHeight="1">
      <c r="A99" s="71"/>
      <c r="B99" s="71"/>
      <c r="C99" s="71" t="s">
        <v>461</v>
      </c>
      <c r="D99" s="22" t="s">
        <v>315</v>
      </c>
      <c r="E99" s="72" t="s">
        <v>462</v>
      </c>
      <c r="F99" s="3">
        <v>10455</v>
      </c>
      <c r="G99" s="73">
        <f t="shared" si="1"/>
        <v>50</v>
      </c>
      <c r="H99" s="74">
        <v>0</v>
      </c>
      <c r="I99" s="26">
        <v>0</v>
      </c>
    </row>
    <row r="100" spans="1:9" ht="16.5" customHeight="1">
      <c r="A100" s="71"/>
      <c r="B100" s="71"/>
      <c r="C100" s="71" t="s">
        <v>463</v>
      </c>
      <c r="D100" s="22" t="s">
        <v>315</v>
      </c>
      <c r="E100" s="72" t="s">
        <v>464</v>
      </c>
      <c r="F100" s="3">
        <v>7995</v>
      </c>
      <c r="G100" s="73">
        <f t="shared" si="1"/>
        <v>81.25</v>
      </c>
      <c r="H100" s="74">
        <v>0</v>
      </c>
      <c r="I100" s="26">
        <v>0</v>
      </c>
    </row>
    <row r="101" spans="1:9" ht="16.5" customHeight="1">
      <c r="A101" s="71"/>
      <c r="B101" s="71"/>
      <c r="C101" s="71" t="s">
        <v>373</v>
      </c>
      <c r="D101" s="22" t="s">
        <v>284</v>
      </c>
      <c r="E101" s="72" t="s">
        <v>465</v>
      </c>
      <c r="F101" s="3">
        <v>9401.55</v>
      </c>
      <c r="G101" s="73">
        <f t="shared" si="1"/>
        <v>94.01549999999999</v>
      </c>
      <c r="H101" s="74">
        <v>9401.55</v>
      </c>
      <c r="I101" s="26">
        <v>0</v>
      </c>
    </row>
    <row r="102" spans="1:9" ht="25.5" customHeight="1">
      <c r="A102" s="59" t="s">
        <v>64</v>
      </c>
      <c r="B102" s="59"/>
      <c r="C102" s="59"/>
      <c r="D102" s="60" t="s">
        <v>65</v>
      </c>
      <c r="E102" s="61" t="s">
        <v>466</v>
      </c>
      <c r="F102" s="5">
        <f>F103+F107+F115</f>
        <v>30982.739999999998</v>
      </c>
      <c r="G102" s="62">
        <f t="shared" si="1"/>
        <v>71.08578639440174</v>
      </c>
      <c r="H102" s="63">
        <v>0</v>
      </c>
      <c r="I102" s="64">
        <v>0</v>
      </c>
    </row>
    <row r="103" spans="1:9" ht="16.5" customHeight="1">
      <c r="A103" s="12"/>
      <c r="B103" s="65" t="s">
        <v>67</v>
      </c>
      <c r="C103" s="14"/>
      <c r="D103" s="66" t="s">
        <v>68</v>
      </c>
      <c r="E103" s="67" t="s">
        <v>69</v>
      </c>
      <c r="F103" s="6">
        <f>SUM(F104:F106)</f>
        <v>1051</v>
      </c>
      <c r="G103" s="68">
        <f t="shared" si="1"/>
        <v>100</v>
      </c>
      <c r="H103" s="69">
        <v>0</v>
      </c>
      <c r="I103" s="70">
        <v>0</v>
      </c>
    </row>
    <row r="104" spans="1:9" ht="16.5" customHeight="1">
      <c r="A104" s="71"/>
      <c r="B104" s="71"/>
      <c r="C104" s="71" t="s">
        <v>321</v>
      </c>
      <c r="D104" s="22" t="s">
        <v>322</v>
      </c>
      <c r="E104" s="72" t="s">
        <v>426</v>
      </c>
      <c r="F104" s="3">
        <v>880</v>
      </c>
      <c r="G104" s="73">
        <f t="shared" si="1"/>
        <v>100</v>
      </c>
      <c r="H104" s="74">
        <v>0</v>
      </c>
      <c r="I104" s="26">
        <v>0</v>
      </c>
    </row>
    <row r="105" spans="1:9" ht="16.5" customHeight="1">
      <c r="A105" s="71"/>
      <c r="B105" s="71"/>
      <c r="C105" s="71" t="s">
        <v>324</v>
      </c>
      <c r="D105" s="22" t="s">
        <v>325</v>
      </c>
      <c r="E105" s="72" t="s">
        <v>467</v>
      </c>
      <c r="F105" s="3">
        <v>150</v>
      </c>
      <c r="G105" s="73">
        <f t="shared" si="1"/>
        <v>100</v>
      </c>
      <c r="H105" s="74">
        <v>0</v>
      </c>
      <c r="I105" s="26">
        <v>0</v>
      </c>
    </row>
    <row r="106" spans="1:9" ht="16.5" customHeight="1">
      <c r="A106" s="71"/>
      <c r="B106" s="71"/>
      <c r="C106" s="71" t="s">
        <v>327</v>
      </c>
      <c r="D106" s="22" t="s">
        <v>289</v>
      </c>
      <c r="E106" s="72" t="s">
        <v>468</v>
      </c>
      <c r="F106" s="3">
        <v>21</v>
      </c>
      <c r="G106" s="73">
        <f t="shared" si="1"/>
        <v>100</v>
      </c>
      <c r="H106" s="74">
        <v>0</v>
      </c>
      <c r="I106" s="26">
        <v>0</v>
      </c>
    </row>
    <row r="107" spans="1:9" ht="36" customHeight="1">
      <c r="A107" s="12"/>
      <c r="B107" s="65" t="s">
        <v>70</v>
      </c>
      <c r="C107" s="14"/>
      <c r="D107" s="66" t="s">
        <v>71</v>
      </c>
      <c r="E107" s="67" t="s">
        <v>469</v>
      </c>
      <c r="F107" s="6">
        <f>SUM(F108:F114)</f>
        <v>20626.73</v>
      </c>
      <c r="G107" s="68">
        <f t="shared" si="1"/>
        <v>62.07635127001324</v>
      </c>
      <c r="H107" s="69">
        <v>0</v>
      </c>
      <c r="I107" s="70">
        <v>0</v>
      </c>
    </row>
    <row r="108" spans="1:9" ht="16.5" customHeight="1">
      <c r="A108" s="71"/>
      <c r="B108" s="71"/>
      <c r="C108" s="71" t="s">
        <v>403</v>
      </c>
      <c r="D108" s="22" t="s">
        <v>404</v>
      </c>
      <c r="E108" s="72" t="s">
        <v>470</v>
      </c>
      <c r="F108" s="3">
        <v>11051.8</v>
      </c>
      <c r="G108" s="73">
        <f t="shared" si="1"/>
        <v>52.62761904761905</v>
      </c>
      <c r="H108" s="74">
        <v>0</v>
      </c>
      <c r="I108" s="26">
        <v>0</v>
      </c>
    </row>
    <row r="109" spans="1:9" ht="16.5" customHeight="1">
      <c r="A109" s="71"/>
      <c r="B109" s="71"/>
      <c r="C109" s="71" t="s">
        <v>324</v>
      </c>
      <c r="D109" s="22" t="s">
        <v>325</v>
      </c>
      <c r="E109" s="72" t="s">
        <v>471</v>
      </c>
      <c r="F109" s="3">
        <v>573.7</v>
      </c>
      <c r="G109" s="73">
        <f t="shared" si="1"/>
        <v>61.555793991416316</v>
      </c>
      <c r="H109" s="74">
        <v>0</v>
      </c>
      <c r="I109" s="26">
        <v>0</v>
      </c>
    </row>
    <row r="110" spans="1:9" ht="16.5" customHeight="1">
      <c r="A110" s="71"/>
      <c r="B110" s="71"/>
      <c r="C110" s="71" t="s">
        <v>327</v>
      </c>
      <c r="D110" s="22" t="s">
        <v>289</v>
      </c>
      <c r="E110" s="72" t="s">
        <v>472</v>
      </c>
      <c r="F110" s="3">
        <v>48.39</v>
      </c>
      <c r="G110" s="73">
        <f t="shared" si="1"/>
        <v>36.38345864661654</v>
      </c>
      <c r="H110" s="74">
        <v>0</v>
      </c>
      <c r="I110" s="26">
        <v>0</v>
      </c>
    </row>
    <row r="111" spans="1:9" ht="16.5" customHeight="1">
      <c r="A111" s="71"/>
      <c r="B111" s="71"/>
      <c r="C111" s="71" t="s">
        <v>382</v>
      </c>
      <c r="D111" s="22" t="s">
        <v>290</v>
      </c>
      <c r="E111" s="72" t="s">
        <v>473</v>
      </c>
      <c r="F111" s="3">
        <v>3355</v>
      </c>
      <c r="G111" s="73">
        <f t="shared" si="1"/>
        <v>61.604847594564816</v>
      </c>
      <c r="H111" s="74">
        <v>0</v>
      </c>
      <c r="I111" s="26">
        <v>0</v>
      </c>
    </row>
    <row r="112" spans="1:9" ht="16.5" customHeight="1">
      <c r="A112" s="71"/>
      <c r="B112" s="71"/>
      <c r="C112" s="71" t="s">
        <v>329</v>
      </c>
      <c r="D112" s="22" t="s">
        <v>330</v>
      </c>
      <c r="E112" s="72" t="s">
        <v>474</v>
      </c>
      <c r="F112" s="3">
        <v>885.15</v>
      </c>
      <c r="G112" s="73">
        <f t="shared" si="1"/>
        <v>93.17368421052632</v>
      </c>
      <c r="H112" s="74">
        <v>0</v>
      </c>
      <c r="I112" s="26">
        <v>0</v>
      </c>
    </row>
    <row r="113" spans="1:9" ht="16.5" customHeight="1">
      <c r="A113" s="71"/>
      <c r="B113" s="71"/>
      <c r="C113" s="71" t="s">
        <v>332</v>
      </c>
      <c r="D113" s="22" t="s">
        <v>286</v>
      </c>
      <c r="E113" s="72" t="s">
        <v>475</v>
      </c>
      <c r="F113" s="3">
        <v>4432.12</v>
      </c>
      <c r="G113" s="73">
        <f t="shared" si="1"/>
        <v>99.21916274904858</v>
      </c>
      <c r="H113" s="74">
        <v>0</v>
      </c>
      <c r="I113" s="26">
        <v>0</v>
      </c>
    </row>
    <row r="114" spans="1:9" ht="16.5" customHeight="1">
      <c r="A114" s="71"/>
      <c r="B114" s="71"/>
      <c r="C114" s="71" t="s">
        <v>397</v>
      </c>
      <c r="D114" s="22" t="s">
        <v>398</v>
      </c>
      <c r="E114" s="72" t="s">
        <v>476</v>
      </c>
      <c r="F114" s="3">
        <v>280.57</v>
      </c>
      <c r="G114" s="73">
        <f t="shared" si="1"/>
        <v>93.52333333333333</v>
      </c>
      <c r="H114" s="74">
        <v>0</v>
      </c>
      <c r="I114" s="26">
        <v>0</v>
      </c>
    </row>
    <row r="115" spans="1:9" ht="16.5" customHeight="1">
      <c r="A115" s="12"/>
      <c r="B115" s="65" t="s">
        <v>73</v>
      </c>
      <c r="C115" s="14"/>
      <c r="D115" s="66" t="s">
        <v>74</v>
      </c>
      <c r="E115" s="67" t="s">
        <v>477</v>
      </c>
      <c r="F115" s="6">
        <f>SUM(F116:F122)</f>
        <v>9305.01</v>
      </c>
      <c r="G115" s="68">
        <f t="shared" si="1"/>
        <v>99.98936170212765</v>
      </c>
      <c r="H115" s="69">
        <v>0</v>
      </c>
      <c r="I115" s="70">
        <v>0</v>
      </c>
    </row>
    <row r="116" spans="1:9" ht="16.5" customHeight="1">
      <c r="A116" s="71"/>
      <c r="B116" s="71"/>
      <c r="C116" s="71" t="s">
        <v>403</v>
      </c>
      <c r="D116" s="22" t="s">
        <v>404</v>
      </c>
      <c r="E116" s="72" t="s">
        <v>478</v>
      </c>
      <c r="F116" s="3">
        <v>3675</v>
      </c>
      <c r="G116" s="73">
        <f t="shared" si="1"/>
        <v>100</v>
      </c>
      <c r="H116" s="74">
        <v>0</v>
      </c>
      <c r="I116" s="26">
        <v>0</v>
      </c>
    </row>
    <row r="117" spans="1:9" ht="16.5" customHeight="1">
      <c r="A117" s="71"/>
      <c r="B117" s="71"/>
      <c r="C117" s="71" t="s">
        <v>324</v>
      </c>
      <c r="D117" s="22" t="s">
        <v>325</v>
      </c>
      <c r="E117" s="72" t="s">
        <v>479</v>
      </c>
      <c r="F117" s="3">
        <v>283.51</v>
      </c>
      <c r="G117" s="73">
        <f t="shared" si="1"/>
        <v>100</v>
      </c>
      <c r="H117" s="74">
        <v>0</v>
      </c>
      <c r="I117" s="26">
        <v>0</v>
      </c>
    </row>
    <row r="118" spans="1:9" ht="16.5" customHeight="1">
      <c r="A118" s="71"/>
      <c r="B118" s="71"/>
      <c r="C118" s="71" t="s">
        <v>327</v>
      </c>
      <c r="D118" s="22" t="s">
        <v>289</v>
      </c>
      <c r="E118" s="72" t="s">
        <v>480</v>
      </c>
      <c r="F118" s="3">
        <v>30.17</v>
      </c>
      <c r="G118" s="73">
        <f t="shared" si="1"/>
        <v>100</v>
      </c>
      <c r="H118" s="74">
        <v>0</v>
      </c>
      <c r="I118" s="26">
        <v>0</v>
      </c>
    </row>
    <row r="119" spans="1:9" ht="16.5" customHeight="1">
      <c r="A119" s="71"/>
      <c r="B119" s="71"/>
      <c r="C119" s="71" t="s">
        <v>382</v>
      </c>
      <c r="D119" s="22" t="s">
        <v>290</v>
      </c>
      <c r="E119" s="72" t="s">
        <v>481</v>
      </c>
      <c r="F119" s="3">
        <v>1658</v>
      </c>
      <c r="G119" s="73">
        <f t="shared" si="1"/>
        <v>100</v>
      </c>
      <c r="H119" s="74">
        <v>0</v>
      </c>
      <c r="I119" s="26">
        <v>0</v>
      </c>
    </row>
    <row r="120" spans="1:9" ht="16.5" customHeight="1">
      <c r="A120" s="71"/>
      <c r="B120" s="71"/>
      <c r="C120" s="71" t="s">
        <v>329</v>
      </c>
      <c r="D120" s="22" t="s">
        <v>330</v>
      </c>
      <c r="E120" s="72" t="s">
        <v>482</v>
      </c>
      <c r="F120" s="3">
        <v>1494.46</v>
      </c>
      <c r="G120" s="73">
        <f t="shared" si="1"/>
        <v>100</v>
      </c>
      <c r="H120" s="74">
        <v>0</v>
      </c>
      <c r="I120" s="26">
        <v>0</v>
      </c>
    </row>
    <row r="121" spans="1:9" ht="16.5" customHeight="1">
      <c r="A121" s="71"/>
      <c r="B121" s="71"/>
      <c r="C121" s="71" t="s">
        <v>332</v>
      </c>
      <c r="D121" s="22" t="s">
        <v>286</v>
      </c>
      <c r="E121" s="72" t="s">
        <v>483</v>
      </c>
      <c r="F121" s="3">
        <v>2115.71</v>
      </c>
      <c r="G121" s="73">
        <f t="shared" si="1"/>
        <v>99.95322908300658</v>
      </c>
      <c r="H121" s="74">
        <v>0</v>
      </c>
      <c r="I121" s="26">
        <v>0</v>
      </c>
    </row>
    <row r="122" spans="1:9" ht="16.5" customHeight="1">
      <c r="A122" s="71"/>
      <c r="B122" s="71"/>
      <c r="C122" s="71" t="s">
        <v>397</v>
      </c>
      <c r="D122" s="22" t="s">
        <v>398</v>
      </c>
      <c r="E122" s="72" t="s">
        <v>484</v>
      </c>
      <c r="F122" s="3">
        <v>48.16</v>
      </c>
      <c r="G122" s="73">
        <f t="shared" si="1"/>
        <v>100</v>
      </c>
      <c r="H122" s="74">
        <v>0</v>
      </c>
      <c r="I122" s="26">
        <v>0</v>
      </c>
    </row>
    <row r="123" spans="1:9" ht="16.5" customHeight="1">
      <c r="A123" s="59" t="s">
        <v>485</v>
      </c>
      <c r="B123" s="59"/>
      <c r="C123" s="59"/>
      <c r="D123" s="60" t="s">
        <v>486</v>
      </c>
      <c r="E123" s="61" t="s">
        <v>487</v>
      </c>
      <c r="F123" s="5">
        <f>F124+F135</f>
        <v>231679.01</v>
      </c>
      <c r="G123" s="62">
        <f t="shared" si="1"/>
        <v>70.5239733220501</v>
      </c>
      <c r="H123" s="63">
        <f>H124</f>
        <v>30681</v>
      </c>
      <c r="I123" s="64">
        <v>0</v>
      </c>
    </row>
    <row r="124" spans="1:9" ht="16.5" customHeight="1">
      <c r="A124" s="12"/>
      <c r="B124" s="65" t="s">
        <v>488</v>
      </c>
      <c r="C124" s="14"/>
      <c r="D124" s="66" t="s">
        <v>489</v>
      </c>
      <c r="E124" s="67" t="s">
        <v>490</v>
      </c>
      <c r="F124" s="6">
        <f>SUM(F125:F134)</f>
        <v>229168.41</v>
      </c>
      <c r="G124" s="68">
        <f t="shared" si="1"/>
        <v>86.67128447757469</v>
      </c>
      <c r="H124" s="69">
        <f>SUM(H126:H134)</f>
        <v>30681</v>
      </c>
      <c r="I124" s="70">
        <v>0</v>
      </c>
    </row>
    <row r="125" spans="1:9" ht="16.5" customHeight="1">
      <c r="A125" s="71"/>
      <c r="B125" s="71"/>
      <c r="C125" s="71" t="s">
        <v>403</v>
      </c>
      <c r="D125" s="22" t="s">
        <v>404</v>
      </c>
      <c r="E125" s="72" t="s">
        <v>491</v>
      </c>
      <c r="F125" s="3">
        <v>28602.82</v>
      </c>
      <c r="G125" s="73">
        <f t="shared" si="1"/>
        <v>99.97490387976232</v>
      </c>
      <c r="H125" s="74">
        <v>0</v>
      </c>
      <c r="I125" s="26">
        <v>0</v>
      </c>
    </row>
    <row r="126" spans="1:9" ht="16.5" customHeight="1">
      <c r="A126" s="71"/>
      <c r="B126" s="71"/>
      <c r="C126" s="71" t="s">
        <v>382</v>
      </c>
      <c r="D126" s="22" t="s">
        <v>290</v>
      </c>
      <c r="E126" s="72" t="s">
        <v>492</v>
      </c>
      <c r="F126" s="3">
        <v>20388</v>
      </c>
      <c r="G126" s="73">
        <f t="shared" si="1"/>
        <v>99.94117647058823</v>
      </c>
      <c r="H126" s="74">
        <v>0</v>
      </c>
      <c r="I126" s="26">
        <v>0</v>
      </c>
    </row>
    <row r="127" spans="1:9" ht="16.5" customHeight="1">
      <c r="A127" s="71"/>
      <c r="B127" s="71"/>
      <c r="C127" s="71" t="s">
        <v>329</v>
      </c>
      <c r="D127" s="22" t="s">
        <v>330</v>
      </c>
      <c r="E127" s="72" t="s">
        <v>493</v>
      </c>
      <c r="F127" s="3">
        <v>53646.72</v>
      </c>
      <c r="G127" s="73">
        <f t="shared" si="1"/>
        <v>93.78797202797203</v>
      </c>
      <c r="H127" s="74">
        <v>5900</v>
      </c>
      <c r="I127" s="26">
        <v>0</v>
      </c>
    </row>
    <row r="128" spans="1:9" ht="16.5" customHeight="1">
      <c r="A128" s="71"/>
      <c r="B128" s="71"/>
      <c r="C128" s="71" t="s">
        <v>420</v>
      </c>
      <c r="D128" s="22" t="s">
        <v>421</v>
      </c>
      <c r="E128" s="72" t="s">
        <v>494</v>
      </c>
      <c r="F128" s="3">
        <v>15085.83</v>
      </c>
      <c r="G128" s="73">
        <f t="shared" si="1"/>
        <v>58.47220930232558</v>
      </c>
      <c r="H128" s="74">
        <v>0</v>
      </c>
      <c r="I128" s="26">
        <v>0</v>
      </c>
    </row>
    <row r="129" spans="1:9" ht="16.5" customHeight="1">
      <c r="A129" s="71"/>
      <c r="B129" s="71"/>
      <c r="C129" s="71" t="s">
        <v>348</v>
      </c>
      <c r="D129" s="22" t="s">
        <v>349</v>
      </c>
      <c r="E129" s="72" t="s">
        <v>495</v>
      </c>
      <c r="F129" s="3">
        <v>21167.94</v>
      </c>
      <c r="G129" s="73">
        <f t="shared" si="1"/>
        <v>51.277682226690246</v>
      </c>
      <c r="H129" s="74">
        <v>9281</v>
      </c>
      <c r="I129" s="26">
        <v>0</v>
      </c>
    </row>
    <row r="130" spans="1:9" ht="16.5" customHeight="1">
      <c r="A130" s="71"/>
      <c r="B130" s="71"/>
      <c r="C130" s="71" t="s">
        <v>332</v>
      </c>
      <c r="D130" s="22" t="s">
        <v>286</v>
      </c>
      <c r="E130" s="72" t="s">
        <v>496</v>
      </c>
      <c r="F130" s="3">
        <v>33467.94</v>
      </c>
      <c r="G130" s="73">
        <f t="shared" si="1"/>
        <v>99.60696428571428</v>
      </c>
      <c r="H130" s="74">
        <v>4000</v>
      </c>
      <c r="I130" s="26">
        <v>0</v>
      </c>
    </row>
    <row r="131" spans="1:9" ht="24" customHeight="1">
      <c r="A131" s="71"/>
      <c r="B131" s="71"/>
      <c r="C131" s="71" t="s">
        <v>431</v>
      </c>
      <c r="D131" s="22" t="s">
        <v>432</v>
      </c>
      <c r="E131" s="72" t="s">
        <v>497</v>
      </c>
      <c r="F131" s="3">
        <v>915.37</v>
      </c>
      <c r="G131" s="73">
        <f t="shared" si="1"/>
        <v>81.00619469026549</v>
      </c>
      <c r="H131" s="74">
        <v>0</v>
      </c>
      <c r="I131" s="26">
        <v>0</v>
      </c>
    </row>
    <row r="132" spans="1:9" ht="16.5" customHeight="1">
      <c r="A132" s="71"/>
      <c r="B132" s="71"/>
      <c r="C132" s="71" t="s">
        <v>309</v>
      </c>
      <c r="D132" s="22" t="s">
        <v>310</v>
      </c>
      <c r="E132" s="72" t="s">
        <v>498</v>
      </c>
      <c r="F132" s="3">
        <v>22540.12</v>
      </c>
      <c r="G132" s="73">
        <f aca="true" t="shared" si="2" ref="G132:G195">F132*100/E132</f>
        <v>99.779194333776</v>
      </c>
      <c r="H132" s="74">
        <v>0</v>
      </c>
      <c r="I132" s="26">
        <v>0</v>
      </c>
    </row>
    <row r="133" spans="1:9" ht="16.5" customHeight="1">
      <c r="A133" s="71"/>
      <c r="B133" s="71"/>
      <c r="C133" s="71" t="s">
        <v>314</v>
      </c>
      <c r="D133" s="22" t="s">
        <v>315</v>
      </c>
      <c r="E133" s="72" t="s">
        <v>465</v>
      </c>
      <c r="F133" s="3">
        <v>9553.67</v>
      </c>
      <c r="G133" s="73">
        <f t="shared" si="2"/>
        <v>95.5367</v>
      </c>
      <c r="H133" s="74">
        <v>0</v>
      </c>
      <c r="I133" s="26">
        <v>0</v>
      </c>
    </row>
    <row r="134" spans="1:9" ht="16.5" customHeight="1">
      <c r="A134" s="71"/>
      <c r="B134" s="71"/>
      <c r="C134" s="71" t="s">
        <v>373</v>
      </c>
      <c r="D134" s="22" t="s">
        <v>284</v>
      </c>
      <c r="E134" s="72" t="s">
        <v>499</v>
      </c>
      <c r="F134" s="3">
        <v>23800</v>
      </c>
      <c r="G134" s="73">
        <f t="shared" si="2"/>
        <v>100</v>
      </c>
      <c r="H134" s="74">
        <v>11500</v>
      </c>
      <c r="I134" s="26">
        <v>0</v>
      </c>
    </row>
    <row r="135" spans="1:9" ht="16.5" customHeight="1">
      <c r="A135" s="12"/>
      <c r="B135" s="65" t="s">
        <v>500</v>
      </c>
      <c r="C135" s="14"/>
      <c r="D135" s="66" t="s">
        <v>501</v>
      </c>
      <c r="E135" s="67" t="s">
        <v>502</v>
      </c>
      <c r="F135" s="6">
        <f>SUM(F136:F139)</f>
        <v>2510.6</v>
      </c>
      <c r="G135" s="68">
        <f t="shared" si="2"/>
        <v>3.9166926677067084</v>
      </c>
      <c r="H135" s="69">
        <v>0</v>
      </c>
      <c r="I135" s="70">
        <v>0</v>
      </c>
    </row>
    <row r="136" spans="1:9" ht="16.5" customHeight="1">
      <c r="A136" s="71"/>
      <c r="B136" s="71"/>
      <c r="C136" s="71" t="s">
        <v>329</v>
      </c>
      <c r="D136" s="22" t="s">
        <v>330</v>
      </c>
      <c r="E136" s="72" t="s">
        <v>503</v>
      </c>
      <c r="F136" s="3">
        <v>1777.35</v>
      </c>
      <c r="G136" s="73">
        <f t="shared" si="2"/>
        <v>59.245</v>
      </c>
      <c r="H136" s="74">
        <v>0</v>
      </c>
      <c r="I136" s="26">
        <v>0</v>
      </c>
    </row>
    <row r="137" spans="1:9" ht="16.5" customHeight="1">
      <c r="A137" s="71"/>
      <c r="B137" s="71"/>
      <c r="C137" s="71" t="s">
        <v>332</v>
      </c>
      <c r="D137" s="22" t="s">
        <v>286</v>
      </c>
      <c r="E137" s="72" t="s">
        <v>239</v>
      </c>
      <c r="F137" s="3">
        <v>200.45</v>
      </c>
      <c r="G137" s="73">
        <f t="shared" si="2"/>
        <v>40.09</v>
      </c>
      <c r="H137" s="74">
        <v>0</v>
      </c>
      <c r="I137" s="26">
        <v>0</v>
      </c>
    </row>
    <row r="138" spans="1:9" ht="24" customHeight="1">
      <c r="A138" s="71"/>
      <c r="B138" s="71"/>
      <c r="C138" s="71" t="s">
        <v>431</v>
      </c>
      <c r="D138" s="22" t="s">
        <v>432</v>
      </c>
      <c r="E138" s="72" t="s">
        <v>61</v>
      </c>
      <c r="F138" s="3">
        <v>532.8</v>
      </c>
      <c r="G138" s="73">
        <f t="shared" si="2"/>
        <v>88.79999999999998</v>
      </c>
      <c r="H138" s="74">
        <v>0</v>
      </c>
      <c r="I138" s="26">
        <v>0</v>
      </c>
    </row>
    <row r="139" spans="1:9" ht="16.5" customHeight="1">
      <c r="A139" s="71"/>
      <c r="B139" s="71"/>
      <c r="C139" s="71" t="s">
        <v>504</v>
      </c>
      <c r="D139" s="22" t="s">
        <v>505</v>
      </c>
      <c r="E139" s="72" t="s">
        <v>506</v>
      </c>
      <c r="F139" s="3">
        <v>0</v>
      </c>
      <c r="G139" s="73">
        <f t="shared" si="2"/>
        <v>0</v>
      </c>
      <c r="H139" s="74">
        <v>0</v>
      </c>
      <c r="I139" s="26">
        <v>0</v>
      </c>
    </row>
    <row r="140" spans="1:9" ht="16.5" customHeight="1">
      <c r="A140" s="59" t="s">
        <v>507</v>
      </c>
      <c r="B140" s="59"/>
      <c r="C140" s="59"/>
      <c r="D140" s="60" t="s">
        <v>508</v>
      </c>
      <c r="E140" s="61" t="s">
        <v>509</v>
      </c>
      <c r="F140" s="5">
        <f>F141</f>
        <v>244120.23</v>
      </c>
      <c r="G140" s="62">
        <f t="shared" si="2"/>
        <v>95.73342352941177</v>
      </c>
      <c r="H140" s="63">
        <v>0</v>
      </c>
      <c r="I140" s="64">
        <v>0</v>
      </c>
    </row>
    <row r="141" spans="1:9" ht="24.75" customHeight="1">
      <c r="A141" s="12"/>
      <c r="B141" s="65" t="s">
        <v>510</v>
      </c>
      <c r="C141" s="14"/>
      <c r="D141" s="66" t="s">
        <v>511</v>
      </c>
      <c r="E141" s="67" t="s">
        <v>509</v>
      </c>
      <c r="F141" s="6">
        <f>F142</f>
        <v>244120.23</v>
      </c>
      <c r="G141" s="68">
        <f t="shared" si="2"/>
        <v>95.73342352941177</v>
      </c>
      <c r="H141" s="69">
        <v>0</v>
      </c>
      <c r="I141" s="70">
        <v>0</v>
      </c>
    </row>
    <row r="142" spans="1:9" ht="27.75" customHeight="1">
      <c r="A142" s="71"/>
      <c r="B142" s="71"/>
      <c r="C142" s="71" t="s">
        <v>512</v>
      </c>
      <c r="D142" s="22" t="s">
        <v>513</v>
      </c>
      <c r="E142" s="72" t="s">
        <v>509</v>
      </c>
      <c r="F142" s="3">
        <v>244120.23</v>
      </c>
      <c r="G142" s="73">
        <f t="shared" si="2"/>
        <v>95.73342352941177</v>
      </c>
      <c r="H142" s="74">
        <v>0</v>
      </c>
      <c r="I142" s="26">
        <v>0</v>
      </c>
    </row>
    <row r="143" spans="1:9" ht="16.5" customHeight="1">
      <c r="A143" s="59" t="s">
        <v>146</v>
      </c>
      <c r="B143" s="59"/>
      <c r="C143" s="59"/>
      <c r="D143" s="60" t="s">
        <v>147</v>
      </c>
      <c r="E143" s="61" t="s">
        <v>514</v>
      </c>
      <c r="F143" s="5">
        <f>F144</f>
        <v>0</v>
      </c>
      <c r="G143" s="62">
        <f t="shared" si="2"/>
        <v>0</v>
      </c>
      <c r="H143" s="63">
        <v>0</v>
      </c>
      <c r="I143" s="64">
        <v>0</v>
      </c>
    </row>
    <row r="144" spans="1:9" ht="16.5" customHeight="1">
      <c r="A144" s="12"/>
      <c r="B144" s="65" t="s">
        <v>515</v>
      </c>
      <c r="C144" s="14"/>
      <c r="D144" s="66" t="s">
        <v>516</v>
      </c>
      <c r="E144" s="67" t="s">
        <v>514</v>
      </c>
      <c r="F144" s="6">
        <f>F145</f>
        <v>0</v>
      </c>
      <c r="G144" s="68">
        <f t="shared" si="2"/>
        <v>0</v>
      </c>
      <c r="H144" s="69">
        <v>0</v>
      </c>
      <c r="I144" s="70">
        <v>0</v>
      </c>
    </row>
    <row r="145" spans="1:9" ht="16.5" customHeight="1">
      <c r="A145" s="71"/>
      <c r="B145" s="71"/>
      <c r="C145" s="71" t="s">
        <v>504</v>
      </c>
      <c r="D145" s="22" t="s">
        <v>505</v>
      </c>
      <c r="E145" s="72" t="s">
        <v>514</v>
      </c>
      <c r="F145" s="3">
        <v>0</v>
      </c>
      <c r="G145" s="73">
        <f t="shared" si="2"/>
        <v>0</v>
      </c>
      <c r="H145" s="74">
        <v>0</v>
      </c>
      <c r="I145" s="26">
        <v>0</v>
      </c>
    </row>
    <row r="146" spans="1:9" ht="16.5" customHeight="1">
      <c r="A146" s="59" t="s">
        <v>174</v>
      </c>
      <c r="B146" s="59"/>
      <c r="C146" s="59"/>
      <c r="D146" s="60" t="s">
        <v>175</v>
      </c>
      <c r="E146" s="61" t="s">
        <v>517</v>
      </c>
      <c r="F146" s="5">
        <f>F147+F170+F173+F199+F201+F226+F229+F234+F249</f>
        <v>10485962.88</v>
      </c>
      <c r="G146" s="62">
        <f t="shared" si="2"/>
        <v>97.38011677676238</v>
      </c>
      <c r="H146" s="63"/>
      <c r="I146" s="64">
        <v>0</v>
      </c>
    </row>
    <row r="147" spans="1:9" ht="16.5" customHeight="1">
      <c r="A147" s="12"/>
      <c r="B147" s="65" t="s">
        <v>177</v>
      </c>
      <c r="C147" s="14"/>
      <c r="D147" s="66" t="s">
        <v>178</v>
      </c>
      <c r="E147" s="67" t="s">
        <v>518</v>
      </c>
      <c r="F147" s="6">
        <f>SUM(F148:F169)</f>
        <v>4268535.880000001</v>
      </c>
      <c r="G147" s="68">
        <f t="shared" si="2"/>
        <v>98.50743599925178</v>
      </c>
      <c r="H147" s="69">
        <v>0</v>
      </c>
      <c r="I147" s="70">
        <v>0</v>
      </c>
    </row>
    <row r="148" spans="1:9" ht="36.75" customHeight="1">
      <c r="A148" s="71"/>
      <c r="B148" s="71"/>
      <c r="C148" s="71" t="s">
        <v>519</v>
      </c>
      <c r="D148" s="22" t="s">
        <v>520</v>
      </c>
      <c r="E148" s="72" t="s">
        <v>521</v>
      </c>
      <c r="F148" s="3">
        <v>720558.32</v>
      </c>
      <c r="G148" s="73">
        <f t="shared" si="2"/>
        <v>99.37940413042818</v>
      </c>
      <c r="H148" s="74">
        <v>0</v>
      </c>
      <c r="I148" s="26">
        <v>0</v>
      </c>
    </row>
    <row r="149" spans="1:9" ht="16.5" customHeight="1">
      <c r="A149" s="71"/>
      <c r="B149" s="71"/>
      <c r="C149" s="71" t="s">
        <v>409</v>
      </c>
      <c r="D149" s="22" t="s">
        <v>410</v>
      </c>
      <c r="E149" s="72" t="s">
        <v>522</v>
      </c>
      <c r="F149" s="3">
        <v>186218.81</v>
      </c>
      <c r="G149" s="73">
        <f t="shared" si="2"/>
        <v>98.72644615392771</v>
      </c>
      <c r="H149" s="74">
        <v>0</v>
      </c>
      <c r="I149" s="26">
        <v>0</v>
      </c>
    </row>
    <row r="150" spans="1:9" ht="16.5" customHeight="1">
      <c r="A150" s="71"/>
      <c r="B150" s="71"/>
      <c r="C150" s="71" t="s">
        <v>321</v>
      </c>
      <c r="D150" s="22" t="s">
        <v>322</v>
      </c>
      <c r="E150" s="72" t="s">
        <v>523</v>
      </c>
      <c r="F150" s="3">
        <v>2122588.48</v>
      </c>
      <c r="G150" s="73">
        <f t="shared" si="2"/>
        <v>98.90704143813277</v>
      </c>
      <c r="H150" s="74">
        <v>0</v>
      </c>
      <c r="I150" s="26">
        <v>0</v>
      </c>
    </row>
    <row r="151" spans="1:9" ht="16.5" customHeight="1">
      <c r="A151" s="71"/>
      <c r="B151" s="71"/>
      <c r="C151" s="71" t="s">
        <v>413</v>
      </c>
      <c r="D151" s="22" t="s">
        <v>414</v>
      </c>
      <c r="E151" s="72" t="s">
        <v>524</v>
      </c>
      <c r="F151" s="3">
        <v>184353.29</v>
      </c>
      <c r="G151" s="73">
        <f t="shared" si="2"/>
        <v>99.81498687024553</v>
      </c>
      <c r="H151" s="74">
        <v>0</v>
      </c>
      <c r="I151" s="26">
        <v>0</v>
      </c>
    </row>
    <row r="152" spans="1:9" ht="16.5" customHeight="1">
      <c r="A152" s="71"/>
      <c r="B152" s="71"/>
      <c r="C152" s="71" t="s">
        <v>324</v>
      </c>
      <c r="D152" s="22" t="s">
        <v>325</v>
      </c>
      <c r="E152" s="72" t="s">
        <v>525</v>
      </c>
      <c r="F152" s="3">
        <v>420292.18</v>
      </c>
      <c r="G152" s="73">
        <f t="shared" si="2"/>
        <v>98.95505240394971</v>
      </c>
      <c r="H152" s="74">
        <v>0</v>
      </c>
      <c r="I152" s="26">
        <v>0</v>
      </c>
    </row>
    <row r="153" spans="1:9" ht="16.5" customHeight="1">
      <c r="A153" s="71"/>
      <c r="B153" s="71"/>
      <c r="C153" s="71" t="s">
        <v>327</v>
      </c>
      <c r="D153" s="22" t="s">
        <v>289</v>
      </c>
      <c r="E153" s="72" t="s">
        <v>526</v>
      </c>
      <c r="F153" s="3">
        <v>47677.86</v>
      </c>
      <c r="G153" s="73">
        <f t="shared" si="2"/>
        <v>97.21574892416608</v>
      </c>
      <c r="H153" s="74">
        <v>0</v>
      </c>
      <c r="I153" s="26">
        <v>0</v>
      </c>
    </row>
    <row r="154" spans="1:9" ht="16.5" customHeight="1">
      <c r="A154" s="71"/>
      <c r="B154" s="71"/>
      <c r="C154" s="71" t="s">
        <v>527</v>
      </c>
      <c r="D154" s="22" t="s">
        <v>528</v>
      </c>
      <c r="E154" s="72" t="s">
        <v>529</v>
      </c>
      <c r="F154" s="3">
        <v>1948.16</v>
      </c>
      <c r="G154" s="73">
        <f t="shared" si="2"/>
        <v>74.90042291426374</v>
      </c>
      <c r="H154" s="74">
        <v>0</v>
      </c>
      <c r="I154" s="26">
        <v>0</v>
      </c>
    </row>
    <row r="155" spans="1:9" ht="16.5" customHeight="1">
      <c r="A155" s="71"/>
      <c r="B155" s="71"/>
      <c r="C155" s="71" t="s">
        <v>382</v>
      </c>
      <c r="D155" s="22" t="s">
        <v>290</v>
      </c>
      <c r="E155" s="72" t="s">
        <v>530</v>
      </c>
      <c r="F155" s="3">
        <v>2751.3</v>
      </c>
      <c r="G155" s="73">
        <f t="shared" si="2"/>
        <v>83.62613981762918</v>
      </c>
      <c r="H155" s="74">
        <v>0</v>
      </c>
      <c r="I155" s="26">
        <v>0</v>
      </c>
    </row>
    <row r="156" spans="1:9" ht="16.5" customHeight="1">
      <c r="A156" s="71"/>
      <c r="B156" s="71"/>
      <c r="C156" s="71" t="s">
        <v>329</v>
      </c>
      <c r="D156" s="22" t="s">
        <v>330</v>
      </c>
      <c r="E156" s="72" t="s">
        <v>531</v>
      </c>
      <c r="F156" s="3">
        <v>144785.61</v>
      </c>
      <c r="G156" s="73">
        <f t="shared" si="2"/>
        <v>98.3631305411189</v>
      </c>
      <c r="H156" s="74">
        <v>0</v>
      </c>
      <c r="I156" s="26">
        <v>0</v>
      </c>
    </row>
    <row r="157" spans="1:9" ht="16.5" customHeight="1">
      <c r="A157" s="71"/>
      <c r="B157" s="71"/>
      <c r="C157" s="71" t="s">
        <v>532</v>
      </c>
      <c r="D157" s="22" t="s">
        <v>533</v>
      </c>
      <c r="E157" s="72" t="s">
        <v>534</v>
      </c>
      <c r="F157" s="3">
        <v>20145.65</v>
      </c>
      <c r="G157" s="73">
        <f t="shared" si="2"/>
        <v>93.15369053811919</v>
      </c>
      <c r="H157" s="74">
        <v>0</v>
      </c>
      <c r="I157" s="26">
        <v>0</v>
      </c>
    </row>
    <row r="158" spans="1:9" ht="16.5" customHeight="1">
      <c r="A158" s="71"/>
      <c r="B158" s="71"/>
      <c r="C158" s="71" t="s">
        <v>420</v>
      </c>
      <c r="D158" s="22" t="s">
        <v>421</v>
      </c>
      <c r="E158" s="72" t="s">
        <v>535</v>
      </c>
      <c r="F158" s="3">
        <v>101861.95</v>
      </c>
      <c r="G158" s="73">
        <f t="shared" si="2"/>
        <v>86.86104715613541</v>
      </c>
      <c r="H158" s="74">
        <v>0</v>
      </c>
      <c r="I158" s="26">
        <v>0</v>
      </c>
    </row>
    <row r="159" spans="1:9" ht="16.5" customHeight="1">
      <c r="A159" s="71"/>
      <c r="B159" s="71"/>
      <c r="C159" s="71" t="s">
        <v>348</v>
      </c>
      <c r="D159" s="22" t="s">
        <v>349</v>
      </c>
      <c r="E159" s="72" t="s">
        <v>536</v>
      </c>
      <c r="F159" s="3">
        <v>58624.26</v>
      </c>
      <c r="G159" s="73">
        <f t="shared" si="2"/>
        <v>95.83512064343164</v>
      </c>
      <c r="H159" s="74">
        <v>0</v>
      </c>
      <c r="I159" s="26">
        <v>0</v>
      </c>
    </row>
    <row r="160" spans="1:9" ht="16.5" customHeight="1">
      <c r="A160" s="71"/>
      <c r="B160" s="71"/>
      <c r="C160" s="71" t="s">
        <v>424</v>
      </c>
      <c r="D160" s="22" t="s">
        <v>425</v>
      </c>
      <c r="E160" s="72" t="s">
        <v>537</v>
      </c>
      <c r="F160" s="3">
        <v>3069.86</v>
      </c>
      <c r="G160" s="73">
        <f t="shared" si="2"/>
        <v>80.48925013109596</v>
      </c>
      <c r="H160" s="74">
        <v>0</v>
      </c>
      <c r="I160" s="26">
        <v>0</v>
      </c>
    </row>
    <row r="161" spans="1:9" ht="16.5" customHeight="1">
      <c r="A161" s="71"/>
      <c r="B161" s="71"/>
      <c r="C161" s="71" t="s">
        <v>332</v>
      </c>
      <c r="D161" s="22" t="s">
        <v>286</v>
      </c>
      <c r="E161" s="72" t="s">
        <v>538</v>
      </c>
      <c r="F161" s="3">
        <v>64240</v>
      </c>
      <c r="G161" s="73">
        <f t="shared" si="2"/>
        <v>96.48543106037849</v>
      </c>
      <c r="H161" s="74">
        <v>0</v>
      </c>
      <c r="I161" s="26">
        <v>0</v>
      </c>
    </row>
    <row r="162" spans="1:9" ht="16.5" customHeight="1">
      <c r="A162" s="71"/>
      <c r="B162" s="71"/>
      <c r="C162" s="71" t="s">
        <v>428</v>
      </c>
      <c r="D162" s="22" t="s">
        <v>429</v>
      </c>
      <c r="E162" s="72" t="s">
        <v>539</v>
      </c>
      <c r="F162" s="3">
        <v>6789.7</v>
      </c>
      <c r="G162" s="73">
        <f t="shared" si="2"/>
        <v>94.60359481677581</v>
      </c>
      <c r="H162" s="74">
        <v>0</v>
      </c>
      <c r="I162" s="26">
        <v>0</v>
      </c>
    </row>
    <row r="163" spans="1:9" ht="24.75" customHeight="1">
      <c r="A163" s="71"/>
      <c r="B163" s="71"/>
      <c r="C163" s="71" t="s">
        <v>431</v>
      </c>
      <c r="D163" s="22" t="s">
        <v>432</v>
      </c>
      <c r="E163" s="72" t="s">
        <v>540</v>
      </c>
      <c r="F163" s="3">
        <v>1215.73</v>
      </c>
      <c r="G163" s="73">
        <f t="shared" si="2"/>
        <v>76.03064415259537</v>
      </c>
      <c r="H163" s="74">
        <v>0</v>
      </c>
      <c r="I163" s="26">
        <v>0</v>
      </c>
    </row>
    <row r="164" spans="1:9" ht="26.25" customHeight="1">
      <c r="A164" s="71"/>
      <c r="B164" s="71"/>
      <c r="C164" s="71" t="s">
        <v>434</v>
      </c>
      <c r="D164" s="22" t="s">
        <v>435</v>
      </c>
      <c r="E164" s="72" t="s">
        <v>541</v>
      </c>
      <c r="F164" s="3">
        <v>1958.87</v>
      </c>
      <c r="G164" s="73">
        <f t="shared" si="2"/>
        <v>91.19506517690876</v>
      </c>
      <c r="H164" s="74">
        <v>0</v>
      </c>
      <c r="I164" s="26">
        <v>0</v>
      </c>
    </row>
    <row r="165" spans="1:9" ht="16.5" customHeight="1">
      <c r="A165" s="71"/>
      <c r="B165" s="71"/>
      <c r="C165" s="71" t="s">
        <v>397</v>
      </c>
      <c r="D165" s="22" t="s">
        <v>398</v>
      </c>
      <c r="E165" s="72" t="s">
        <v>542</v>
      </c>
      <c r="F165" s="3">
        <v>2866.99</v>
      </c>
      <c r="G165" s="73">
        <f t="shared" si="2"/>
        <v>76.00715800636267</v>
      </c>
      <c r="H165" s="74">
        <v>0</v>
      </c>
      <c r="I165" s="26">
        <v>0</v>
      </c>
    </row>
    <row r="166" spans="1:9" ht="16.5" customHeight="1">
      <c r="A166" s="71"/>
      <c r="B166" s="71"/>
      <c r="C166" s="71" t="s">
        <v>309</v>
      </c>
      <c r="D166" s="22" t="s">
        <v>310</v>
      </c>
      <c r="E166" s="72" t="s">
        <v>543</v>
      </c>
      <c r="F166" s="3">
        <v>6793.46</v>
      </c>
      <c r="G166" s="73">
        <f t="shared" si="2"/>
        <v>99.11672016340823</v>
      </c>
      <c r="H166" s="74">
        <v>0</v>
      </c>
      <c r="I166" s="26">
        <v>0</v>
      </c>
    </row>
    <row r="167" spans="1:9" ht="16.5" customHeight="1">
      <c r="A167" s="71"/>
      <c r="B167" s="71"/>
      <c r="C167" s="71" t="s">
        <v>440</v>
      </c>
      <c r="D167" s="22" t="s">
        <v>441</v>
      </c>
      <c r="E167" s="72" t="s">
        <v>544</v>
      </c>
      <c r="F167" s="3">
        <v>134089</v>
      </c>
      <c r="G167" s="73">
        <f t="shared" si="2"/>
        <v>100</v>
      </c>
      <c r="H167" s="74">
        <v>0</v>
      </c>
      <c r="I167" s="26">
        <v>0</v>
      </c>
    </row>
    <row r="168" spans="1:9" ht="16.5" customHeight="1">
      <c r="A168" s="71"/>
      <c r="B168" s="71"/>
      <c r="C168" s="71" t="s">
        <v>443</v>
      </c>
      <c r="D168" s="22" t="s">
        <v>444</v>
      </c>
      <c r="E168" s="72" t="s">
        <v>545</v>
      </c>
      <c r="F168" s="3">
        <v>366.4</v>
      </c>
      <c r="G168" s="73">
        <f t="shared" si="2"/>
        <v>74.32048681541582</v>
      </c>
      <c r="H168" s="74">
        <v>0</v>
      </c>
      <c r="I168" s="26">
        <v>0</v>
      </c>
    </row>
    <row r="169" spans="1:9" ht="16.5" customHeight="1">
      <c r="A169" s="71"/>
      <c r="B169" s="71"/>
      <c r="C169" s="71" t="s">
        <v>373</v>
      </c>
      <c r="D169" s="22" t="s">
        <v>284</v>
      </c>
      <c r="E169" s="72" t="s">
        <v>546</v>
      </c>
      <c r="F169" s="3">
        <v>35340</v>
      </c>
      <c r="G169" s="73">
        <f t="shared" si="2"/>
        <v>100</v>
      </c>
      <c r="H169" s="74">
        <v>0</v>
      </c>
      <c r="I169" s="26">
        <v>0</v>
      </c>
    </row>
    <row r="170" spans="1:9" ht="16.5" customHeight="1">
      <c r="A170" s="12"/>
      <c r="B170" s="65" t="s">
        <v>183</v>
      </c>
      <c r="C170" s="14"/>
      <c r="D170" s="66" t="s">
        <v>184</v>
      </c>
      <c r="E170" s="67" t="s">
        <v>547</v>
      </c>
      <c r="F170" s="6">
        <f>SUM(F171:F172)</f>
        <v>161936.27</v>
      </c>
      <c r="G170" s="68">
        <f t="shared" si="2"/>
        <v>95.19615185646765</v>
      </c>
      <c r="H170" s="69">
        <v>0</v>
      </c>
      <c r="I170" s="70">
        <v>0</v>
      </c>
    </row>
    <row r="171" spans="1:9" ht="30" customHeight="1">
      <c r="A171" s="71"/>
      <c r="B171" s="71"/>
      <c r="C171" s="71" t="s">
        <v>19</v>
      </c>
      <c r="D171" s="22" t="s">
        <v>337</v>
      </c>
      <c r="E171" s="72" t="s">
        <v>548</v>
      </c>
      <c r="F171" s="3">
        <v>2117.43</v>
      </c>
      <c r="G171" s="73">
        <f t="shared" si="2"/>
        <v>97.2636655948553</v>
      </c>
      <c r="H171" s="74">
        <v>0</v>
      </c>
      <c r="I171" s="26">
        <v>0</v>
      </c>
    </row>
    <row r="172" spans="1:9" ht="38.25" customHeight="1">
      <c r="A172" s="71"/>
      <c r="B172" s="71"/>
      <c r="C172" s="71" t="s">
        <v>519</v>
      </c>
      <c r="D172" s="22" t="s">
        <v>520</v>
      </c>
      <c r="E172" s="72" t="s">
        <v>549</v>
      </c>
      <c r="F172" s="3">
        <v>159818.84</v>
      </c>
      <c r="G172" s="73">
        <f t="shared" si="2"/>
        <v>95.16934931608816</v>
      </c>
      <c r="H172" s="74">
        <v>0</v>
      </c>
      <c r="I172" s="26">
        <v>0</v>
      </c>
    </row>
    <row r="173" spans="1:9" ht="16.5" customHeight="1">
      <c r="A173" s="12"/>
      <c r="B173" s="65" t="s">
        <v>188</v>
      </c>
      <c r="C173" s="14"/>
      <c r="D173" s="66" t="s">
        <v>189</v>
      </c>
      <c r="E173" s="67" t="s">
        <v>550</v>
      </c>
      <c r="F173" s="6">
        <f>SUM(F174:F198)</f>
        <v>3020627.9699999997</v>
      </c>
      <c r="G173" s="68">
        <f t="shared" si="2"/>
        <v>97.80758932720101</v>
      </c>
      <c r="H173" s="69">
        <v>0</v>
      </c>
      <c r="I173" s="70">
        <v>0</v>
      </c>
    </row>
    <row r="174" spans="1:9" ht="30" customHeight="1">
      <c r="A174" s="71"/>
      <c r="B174" s="71"/>
      <c r="C174" s="71" t="s">
        <v>19</v>
      </c>
      <c r="D174" s="22" t="s">
        <v>337</v>
      </c>
      <c r="E174" s="72" t="s">
        <v>551</v>
      </c>
      <c r="F174" s="3">
        <v>261917.11</v>
      </c>
      <c r="G174" s="73">
        <f t="shared" si="2"/>
        <v>97.15026335311573</v>
      </c>
      <c r="H174" s="74">
        <v>0</v>
      </c>
      <c r="I174" s="26">
        <v>0</v>
      </c>
    </row>
    <row r="175" spans="1:9" ht="19.5" customHeight="1">
      <c r="A175" s="71"/>
      <c r="B175" s="71"/>
      <c r="C175" s="71" t="s">
        <v>552</v>
      </c>
      <c r="D175" s="22" t="s">
        <v>553</v>
      </c>
      <c r="E175" s="72" t="s">
        <v>554</v>
      </c>
      <c r="F175" s="3">
        <v>1299217.25</v>
      </c>
      <c r="G175" s="73">
        <f t="shared" si="2"/>
        <v>98.54492297866885</v>
      </c>
      <c r="H175" s="74">
        <v>0</v>
      </c>
      <c r="I175" s="26">
        <v>0</v>
      </c>
    </row>
    <row r="176" spans="1:9" ht="16.5" customHeight="1">
      <c r="A176" s="71"/>
      <c r="B176" s="71"/>
      <c r="C176" s="71" t="s">
        <v>409</v>
      </c>
      <c r="D176" s="22" t="s">
        <v>410</v>
      </c>
      <c r="E176" s="72" t="s">
        <v>555</v>
      </c>
      <c r="F176" s="3">
        <v>77414.01</v>
      </c>
      <c r="G176" s="73">
        <f t="shared" si="2"/>
        <v>96.9189483568075</v>
      </c>
      <c r="H176" s="74">
        <v>0</v>
      </c>
      <c r="I176" s="26">
        <v>0</v>
      </c>
    </row>
    <row r="177" spans="1:9" ht="16.5" customHeight="1">
      <c r="A177" s="71"/>
      <c r="B177" s="71"/>
      <c r="C177" s="71" t="s">
        <v>321</v>
      </c>
      <c r="D177" s="22" t="s">
        <v>322</v>
      </c>
      <c r="E177" s="72" t="s">
        <v>556</v>
      </c>
      <c r="F177" s="3">
        <v>936696.78</v>
      </c>
      <c r="G177" s="73">
        <f t="shared" si="2"/>
        <v>98.70106340830158</v>
      </c>
      <c r="H177" s="74">
        <v>0</v>
      </c>
      <c r="I177" s="26">
        <v>0</v>
      </c>
    </row>
    <row r="178" spans="1:9" ht="16.5" customHeight="1">
      <c r="A178" s="71"/>
      <c r="B178" s="71"/>
      <c r="C178" s="71" t="s">
        <v>413</v>
      </c>
      <c r="D178" s="22" t="s">
        <v>414</v>
      </c>
      <c r="E178" s="72" t="s">
        <v>557</v>
      </c>
      <c r="F178" s="3">
        <v>56363.07</v>
      </c>
      <c r="G178" s="73">
        <f t="shared" si="2"/>
        <v>99.76117738681015</v>
      </c>
      <c r="H178" s="74">
        <v>0</v>
      </c>
      <c r="I178" s="26">
        <v>0</v>
      </c>
    </row>
    <row r="179" spans="1:9" ht="16.5" customHeight="1">
      <c r="A179" s="71"/>
      <c r="B179" s="71"/>
      <c r="C179" s="71" t="s">
        <v>324</v>
      </c>
      <c r="D179" s="22" t="s">
        <v>325</v>
      </c>
      <c r="E179" s="72" t="s">
        <v>558</v>
      </c>
      <c r="F179" s="3">
        <v>176870.94</v>
      </c>
      <c r="G179" s="73">
        <f t="shared" si="2"/>
        <v>99.03631741623364</v>
      </c>
      <c r="H179" s="74">
        <v>0</v>
      </c>
      <c r="I179" s="26">
        <v>0</v>
      </c>
    </row>
    <row r="180" spans="1:9" ht="16.5" customHeight="1">
      <c r="A180" s="71"/>
      <c r="B180" s="71"/>
      <c r="C180" s="71" t="s">
        <v>327</v>
      </c>
      <c r="D180" s="22" t="s">
        <v>289</v>
      </c>
      <c r="E180" s="72" t="s">
        <v>559</v>
      </c>
      <c r="F180" s="3">
        <v>20560.52</v>
      </c>
      <c r="G180" s="73">
        <f t="shared" si="2"/>
        <v>95.48820360393833</v>
      </c>
      <c r="H180" s="74">
        <v>0</v>
      </c>
      <c r="I180" s="26">
        <v>0</v>
      </c>
    </row>
    <row r="181" spans="1:9" ht="16.5" customHeight="1">
      <c r="A181" s="71"/>
      <c r="B181" s="71"/>
      <c r="C181" s="71" t="s">
        <v>527</v>
      </c>
      <c r="D181" s="22" t="s">
        <v>528</v>
      </c>
      <c r="E181" s="72" t="s">
        <v>560</v>
      </c>
      <c r="F181" s="3">
        <v>1168.92</v>
      </c>
      <c r="G181" s="73">
        <f t="shared" si="2"/>
        <v>65.5959595959596</v>
      </c>
      <c r="H181" s="74">
        <v>0</v>
      </c>
      <c r="I181" s="26">
        <v>0</v>
      </c>
    </row>
    <row r="182" spans="1:9" ht="16.5" customHeight="1">
      <c r="A182" s="71"/>
      <c r="B182" s="71"/>
      <c r="C182" s="71" t="s">
        <v>382</v>
      </c>
      <c r="D182" s="22" t="s">
        <v>290</v>
      </c>
      <c r="E182" s="72" t="s">
        <v>561</v>
      </c>
      <c r="F182" s="3">
        <v>1304.35</v>
      </c>
      <c r="G182" s="73">
        <f t="shared" si="2"/>
        <v>68.72233930453108</v>
      </c>
      <c r="H182" s="74">
        <v>0</v>
      </c>
      <c r="I182" s="26">
        <v>0</v>
      </c>
    </row>
    <row r="183" spans="1:9" ht="16.5" customHeight="1">
      <c r="A183" s="71"/>
      <c r="B183" s="71"/>
      <c r="C183" s="71" t="s">
        <v>329</v>
      </c>
      <c r="D183" s="22" t="s">
        <v>330</v>
      </c>
      <c r="E183" s="72" t="s">
        <v>562</v>
      </c>
      <c r="F183" s="3">
        <v>32685.27</v>
      </c>
      <c r="G183" s="73">
        <f t="shared" si="2"/>
        <v>87.33539078156312</v>
      </c>
      <c r="H183" s="74">
        <v>0</v>
      </c>
      <c r="I183" s="26">
        <v>0</v>
      </c>
    </row>
    <row r="184" spans="1:9" ht="16.5" customHeight="1">
      <c r="A184" s="71"/>
      <c r="B184" s="71"/>
      <c r="C184" s="71" t="s">
        <v>532</v>
      </c>
      <c r="D184" s="22" t="s">
        <v>533</v>
      </c>
      <c r="E184" s="72" t="s">
        <v>563</v>
      </c>
      <c r="F184" s="3">
        <v>3383.4</v>
      </c>
      <c r="G184" s="73">
        <f t="shared" si="2"/>
        <v>88.43178254051229</v>
      </c>
      <c r="H184" s="74">
        <v>0</v>
      </c>
      <c r="I184" s="26">
        <v>0</v>
      </c>
    </row>
    <row r="185" spans="1:9" ht="16.5" customHeight="1">
      <c r="A185" s="71"/>
      <c r="B185" s="71"/>
      <c r="C185" s="71" t="s">
        <v>420</v>
      </c>
      <c r="D185" s="22" t="s">
        <v>421</v>
      </c>
      <c r="E185" s="72" t="s">
        <v>564</v>
      </c>
      <c r="F185" s="3">
        <v>46971.32</v>
      </c>
      <c r="G185" s="73">
        <f t="shared" si="2"/>
        <v>87.42103108133259</v>
      </c>
      <c r="H185" s="74">
        <v>0</v>
      </c>
      <c r="I185" s="26">
        <v>0</v>
      </c>
    </row>
    <row r="186" spans="1:9" ht="16.5" customHeight="1">
      <c r="A186" s="71"/>
      <c r="B186" s="71"/>
      <c r="C186" s="71" t="s">
        <v>348</v>
      </c>
      <c r="D186" s="22" t="s">
        <v>349</v>
      </c>
      <c r="E186" s="72" t="s">
        <v>565</v>
      </c>
      <c r="F186" s="3">
        <v>8846.3</v>
      </c>
      <c r="G186" s="73">
        <f t="shared" si="2"/>
        <v>97.90061974324921</v>
      </c>
      <c r="H186" s="74">
        <v>0</v>
      </c>
      <c r="I186" s="26">
        <v>0</v>
      </c>
    </row>
    <row r="187" spans="1:9" ht="16.5" customHeight="1">
      <c r="A187" s="71"/>
      <c r="B187" s="71"/>
      <c r="C187" s="71" t="s">
        <v>424</v>
      </c>
      <c r="D187" s="22" t="s">
        <v>425</v>
      </c>
      <c r="E187" s="72" t="s">
        <v>566</v>
      </c>
      <c r="F187" s="3">
        <v>1711</v>
      </c>
      <c r="G187" s="73">
        <f t="shared" si="2"/>
        <v>68.16733067729083</v>
      </c>
      <c r="H187" s="74">
        <v>0</v>
      </c>
      <c r="I187" s="26">
        <v>0</v>
      </c>
    </row>
    <row r="188" spans="1:9" ht="16.5" customHeight="1">
      <c r="A188" s="71"/>
      <c r="B188" s="71"/>
      <c r="C188" s="71" t="s">
        <v>332</v>
      </c>
      <c r="D188" s="22" t="s">
        <v>286</v>
      </c>
      <c r="E188" s="72" t="s">
        <v>567</v>
      </c>
      <c r="F188" s="3">
        <v>30164.97</v>
      </c>
      <c r="G188" s="73">
        <f t="shared" si="2"/>
        <v>90.73535870055647</v>
      </c>
      <c r="H188" s="74">
        <v>0</v>
      </c>
      <c r="I188" s="26">
        <v>0</v>
      </c>
    </row>
    <row r="189" spans="1:9" ht="16.5" customHeight="1">
      <c r="A189" s="71"/>
      <c r="B189" s="71"/>
      <c r="C189" s="71" t="s">
        <v>428</v>
      </c>
      <c r="D189" s="22" t="s">
        <v>429</v>
      </c>
      <c r="E189" s="72" t="s">
        <v>568</v>
      </c>
      <c r="F189" s="3">
        <v>2096.4</v>
      </c>
      <c r="G189" s="73">
        <f t="shared" si="2"/>
        <v>81.60373686259244</v>
      </c>
      <c r="H189" s="74">
        <v>0</v>
      </c>
      <c r="I189" s="26">
        <v>0</v>
      </c>
    </row>
    <row r="190" spans="1:9" ht="23.25" customHeight="1">
      <c r="A190" s="71"/>
      <c r="B190" s="71"/>
      <c r="C190" s="71" t="s">
        <v>431</v>
      </c>
      <c r="D190" s="22" t="s">
        <v>432</v>
      </c>
      <c r="E190" s="72" t="s">
        <v>569</v>
      </c>
      <c r="F190" s="3">
        <v>504.75</v>
      </c>
      <c r="G190" s="73">
        <f t="shared" si="2"/>
        <v>69.42916093535075</v>
      </c>
      <c r="H190" s="74">
        <v>0</v>
      </c>
      <c r="I190" s="26">
        <v>0</v>
      </c>
    </row>
    <row r="191" spans="1:9" ht="23.25" customHeight="1">
      <c r="A191" s="71"/>
      <c r="B191" s="71"/>
      <c r="C191" s="71" t="s">
        <v>434</v>
      </c>
      <c r="D191" s="22" t="s">
        <v>435</v>
      </c>
      <c r="E191" s="72" t="s">
        <v>570</v>
      </c>
      <c r="F191" s="3">
        <v>837.97</v>
      </c>
      <c r="G191" s="73">
        <f t="shared" si="2"/>
        <v>79.65494296577947</v>
      </c>
      <c r="H191" s="74">
        <v>0</v>
      </c>
      <c r="I191" s="26">
        <v>0</v>
      </c>
    </row>
    <row r="192" spans="1:9" ht="16.5" customHeight="1">
      <c r="A192" s="71"/>
      <c r="B192" s="71"/>
      <c r="C192" s="71" t="s">
        <v>397</v>
      </c>
      <c r="D192" s="22" t="s">
        <v>398</v>
      </c>
      <c r="E192" s="72" t="s">
        <v>571</v>
      </c>
      <c r="F192" s="3">
        <v>630.66</v>
      </c>
      <c r="G192" s="73">
        <f t="shared" si="2"/>
        <v>64.0263959390863</v>
      </c>
      <c r="H192" s="74">
        <v>0</v>
      </c>
      <c r="I192" s="26">
        <v>0</v>
      </c>
    </row>
    <row r="193" spans="1:9" ht="16.5" customHeight="1">
      <c r="A193" s="71"/>
      <c r="B193" s="71"/>
      <c r="C193" s="71" t="s">
        <v>309</v>
      </c>
      <c r="D193" s="22" t="s">
        <v>310</v>
      </c>
      <c r="E193" s="72" t="s">
        <v>572</v>
      </c>
      <c r="F193" s="3">
        <v>2995.18</v>
      </c>
      <c r="G193" s="73">
        <f t="shared" si="2"/>
        <v>85.11452117078716</v>
      </c>
      <c r="H193" s="74">
        <v>0</v>
      </c>
      <c r="I193" s="26">
        <v>0</v>
      </c>
    </row>
    <row r="194" spans="1:9" ht="16.5" customHeight="1">
      <c r="A194" s="71"/>
      <c r="B194" s="71"/>
      <c r="C194" s="71" t="s">
        <v>440</v>
      </c>
      <c r="D194" s="22" t="s">
        <v>441</v>
      </c>
      <c r="E194" s="72" t="s">
        <v>573</v>
      </c>
      <c r="F194" s="3">
        <v>58206</v>
      </c>
      <c r="G194" s="73">
        <f t="shared" si="2"/>
        <v>100</v>
      </c>
      <c r="H194" s="74">
        <v>0</v>
      </c>
      <c r="I194" s="26">
        <v>0</v>
      </c>
    </row>
    <row r="195" spans="1:9" ht="16.5" customHeight="1">
      <c r="A195" s="71"/>
      <c r="B195" s="71"/>
      <c r="C195" s="71" t="s">
        <v>574</v>
      </c>
      <c r="D195" s="22" t="s">
        <v>51</v>
      </c>
      <c r="E195" s="72" t="s">
        <v>476</v>
      </c>
      <c r="F195" s="3">
        <v>0</v>
      </c>
      <c r="G195" s="73">
        <f t="shared" si="2"/>
        <v>0</v>
      </c>
      <c r="H195" s="74">
        <v>0</v>
      </c>
      <c r="I195" s="26">
        <v>0</v>
      </c>
    </row>
    <row r="196" spans="1:9" ht="16.5" customHeight="1">
      <c r="A196" s="71"/>
      <c r="B196" s="71"/>
      <c r="C196" s="71" t="s">
        <v>575</v>
      </c>
      <c r="D196" s="22" t="s">
        <v>576</v>
      </c>
      <c r="E196" s="72" t="s">
        <v>577</v>
      </c>
      <c r="F196" s="3">
        <v>0</v>
      </c>
      <c r="G196" s="73">
        <f aca="true" t="shared" si="3" ref="G196:G259">F196*100/E196</f>
        <v>0</v>
      </c>
      <c r="H196" s="74">
        <v>0</v>
      </c>
      <c r="I196" s="26">
        <v>0</v>
      </c>
    </row>
    <row r="197" spans="1:9" ht="16.5" customHeight="1">
      <c r="A197" s="71"/>
      <c r="B197" s="71"/>
      <c r="C197" s="71" t="s">
        <v>370</v>
      </c>
      <c r="D197" s="22" t="s">
        <v>371</v>
      </c>
      <c r="E197" s="72" t="s">
        <v>61</v>
      </c>
      <c r="F197" s="3">
        <v>0</v>
      </c>
      <c r="G197" s="73">
        <f t="shared" si="3"/>
        <v>0</v>
      </c>
      <c r="H197" s="74">
        <v>0</v>
      </c>
      <c r="I197" s="26">
        <v>0</v>
      </c>
    </row>
    <row r="198" spans="1:9" ht="16.5" customHeight="1">
      <c r="A198" s="71"/>
      <c r="B198" s="71"/>
      <c r="C198" s="71" t="s">
        <v>443</v>
      </c>
      <c r="D198" s="22" t="s">
        <v>444</v>
      </c>
      <c r="E198" s="72" t="s">
        <v>578</v>
      </c>
      <c r="F198" s="3">
        <v>81.8</v>
      </c>
      <c r="G198" s="73">
        <f t="shared" si="3"/>
        <v>56.41379310344828</v>
      </c>
      <c r="H198" s="74">
        <v>0</v>
      </c>
      <c r="I198" s="26">
        <v>0</v>
      </c>
    </row>
    <row r="199" spans="1:9" ht="16.5" customHeight="1">
      <c r="A199" s="12"/>
      <c r="B199" s="65" t="s">
        <v>579</v>
      </c>
      <c r="C199" s="14"/>
      <c r="D199" s="66" t="s">
        <v>580</v>
      </c>
      <c r="E199" s="67" t="s">
        <v>120</v>
      </c>
      <c r="F199" s="6">
        <f>F200</f>
        <v>4538.83</v>
      </c>
      <c r="G199" s="68">
        <f t="shared" si="3"/>
        <v>90.7766</v>
      </c>
      <c r="H199" s="69">
        <v>0</v>
      </c>
      <c r="I199" s="70">
        <v>0</v>
      </c>
    </row>
    <row r="200" spans="1:9" ht="30" customHeight="1">
      <c r="A200" s="71"/>
      <c r="B200" s="71"/>
      <c r="C200" s="71" t="s">
        <v>19</v>
      </c>
      <c r="D200" s="22" t="s">
        <v>337</v>
      </c>
      <c r="E200" s="72" t="s">
        <v>120</v>
      </c>
      <c r="F200" s="3">
        <v>4538.83</v>
      </c>
      <c r="G200" s="73">
        <f t="shared" si="3"/>
        <v>90.7766</v>
      </c>
      <c r="H200" s="74">
        <v>0</v>
      </c>
      <c r="I200" s="26">
        <v>0</v>
      </c>
    </row>
    <row r="201" spans="1:9" ht="16.5" customHeight="1">
      <c r="A201" s="12"/>
      <c r="B201" s="65" t="s">
        <v>196</v>
      </c>
      <c r="C201" s="14"/>
      <c r="D201" s="66" t="s">
        <v>197</v>
      </c>
      <c r="E201" s="67" t="s">
        <v>581</v>
      </c>
      <c r="F201" s="6">
        <f>SUM(F202:F225)</f>
        <v>2120179.75</v>
      </c>
      <c r="G201" s="68">
        <f t="shared" si="3"/>
        <v>96.95437037362224</v>
      </c>
      <c r="H201" s="69">
        <v>0</v>
      </c>
      <c r="I201" s="70">
        <v>0</v>
      </c>
    </row>
    <row r="202" spans="1:9" ht="16.5" customHeight="1">
      <c r="A202" s="71"/>
      <c r="B202" s="71"/>
      <c r="C202" s="71" t="s">
        <v>409</v>
      </c>
      <c r="D202" s="22" t="s">
        <v>410</v>
      </c>
      <c r="E202" s="72" t="s">
        <v>582</v>
      </c>
      <c r="F202" s="3">
        <v>109372.82</v>
      </c>
      <c r="G202" s="73">
        <f t="shared" si="3"/>
        <v>98.43209287674931</v>
      </c>
      <c r="H202" s="74">
        <v>0</v>
      </c>
      <c r="I202" s="26">
        <v>0</v>
      </c>
    </row>
    <row r="203" spans="1:9" ht="16.5" customHeight="1">
      <c r="A203" s="71"/>
      <c r="B203" s="71"/>
      <c r="C203" s="71" t="s">
        <v>321</v>
      </c>
      <c r="D203" s="22" t="s">
        <v>322</v>
      </c>
      <c r="E203" s="72" t="s">
        <v>583</v>
      </c>
      <c r="F203" s="3">
        <v>1330716.75</v>
      </c>
      <c r="G203" s="73">
        <f t="shared" si="3"/>
        <v>99.09623391391314</v>
      </c>
      <c r="H203" s="74">
        <v>0</v>
      </c>
      <c r="I203" s="26">
        <v>0</v>
      </c>
    </row>
    <row r="204" spans="1:9" ht="16.5" customHeight="1">
      <c r="A204" s="71"/>
      <c r="B204" s="71"/>
      <c r="C204" s="71" t="s">
        <v>413</v>
      </c>
      <c r="D204" s="22" t="s">
        <v>414</v>
      </c>
      <c r="E204" s="72" t="s">
        <v>584</v>
      </c>
      <c r="F204" s="3">
        <v>92626.61</v>
      </c>
      <c r="G204" s="73">
        <f t="shared" si="3"/>
        <v>99.85081657952891</v>
      </c>
      <c r="H204" s="74">
        <v>0</v>
      </c>
      <c r="I204" s="26">
        <v>0</v>
      </c>
    </row>
    <row r="205" spans="1:9" ht="16.5" customHeight="1">
      <c r="A205" s="71"/>
      <c r="B205" s="71"/>
      <c r="C205" s="71" t="s">
        <v>324</v>
      </c>
      <c r="D205" s="22" t="s">
        <v>325</v>
      </c>
      <c r="E205" s="72" t="s">
        <v>585</v>
      </c>
      <c r="F205" s="3">
        <v>255221.5</v>
      </c>
      <c r="G205" s="73">
        <f t="shared" si="3"/>
        <v>97.70590397145635</v>
      </c>
      <c r="H205" s="74">
        <v>0</v>
      </c>
      <c r="I205" s="26">
        <v>0</v>
      </c>
    </row>
    <row r="206" spans="1:9" ht="16.5" customHeight="1">
      <c r="A206" s="71"/>
      <c r="B206" s="71"/>
      <c r="C206" s="71" t="s">
        <v>327</v>
      </c>
      <c r="D206" s="22" t="s">
        <v>289</v>
      </c>
      <c r="E206" s="72" t="s">
        <v>586</v>
      </c>
      <c r="F206" s="3">
        <v>30988.78</v>
      </c>
      <c r="G206" s="73">
        <f t="shared" si="3"/>
        <v>97.6608994358829</v>
      </c>
      <c r="H206" s="74">
        <v>0</v>
      </c>
      <c r="I206" s="26">
        <v>0</v>
      </c>
    </row>
    <row r="207" spans="1:9" ht="16.5" customHeight="1">
      <c r="A207" s="71"/>
      <c r="B207" s="71"/>
      <c r="C207" s="71" t="s">
        <v>527</v>
      </c>
      <c r="D207" s="22" t="s">
        <v>528</v>
      </c>
      <c r="E207" s="72" t="s">
        <v>587</v>
      </c>
      <c r="F207" s="3">
        <v>1168.92</v>
      </c>
      <c r="G207" s="73">
        <f t="shared" si="3"/>
        <v>59.97537198563366</v>
      </c>
      <c r="H207" s="74">
        <v>0</v>
      </c>
      <c r="I207" s="26">
        <v>0</v>
      </c>
    </row>
    <row r="208" spans="1:9" ht="16.5" customHeight="1">
      <c r="A208" s="71"/>
      <c r="B208" s="71"/>
      <c r="C208" s="71" t="s">
        <v>382</v>
      </c>
      <c r="D208" s="22" t="s">
        <v>290</v>
      </c>
      <c r="E208" s="72" t="s">
        <v>588</v>
      </c>
      <c r="F208" s="3">
        <v>1304.35</v>
      </c>
      <c r="G208" s="73">
        <f t="shared" si="3"/>
        <v>96.61851851851851</v>
      </c>
      <c r="H208" s="74">
        <v>0</v>
      </c>
      <c r="I208" s="26">
        <v>0</v>
      </c>
    </row>
    <row r="209" spans="1:9" ht="16.5" customHeight="1">
      <c r="A209" s="71"/>
      <c r="B209" s="71"/>
      <c r="C209" s="71" t="s">
        <v>329</v>
      </c>
      <c r="D209" s="22" t="s">
        <v>330</v>
      </c>
      <c r="E209" s="72" t="s">
        <v>589</v>
      </c>
      <c r="F209" s="3">
        <v>59282.12</v>
      </c>
      <c r="G209" s="73">
        <f t="shared" si="3"/>
        <v>90.53884570154405</v>
      </c>
      <c r="H209" s="74">
        <v>0</v>
      </c>
      <c r="I209" s="26">
        <v>0</v>
      </c>
    </row>
    <row r="210" spans="1:9" ht="16.5" customHeight="1">
      <c r="A210" s="71"/>
      <c r="B210" s="71"/>
      <c r="C210" s="71" t="s">
        <v>590</v>
      </c>
      <c r="D210" s="22" t="s">
        <v>330</v>
      </c>
      <c r="E210" s="72" t="s">
        <v>591</v>
      </c>
      <c r="F210" s="3">
        <v>765.16</v>
      </c>
      <c r="G210" s="73">
        <f t="shared" si="3"/>
        <v>11.617977528089888</v>
      </c>
      <c r="H210" s="74">
        <v>0</v>
      </c>
      <c r="I210" s="26">
        <v>0</v>
      </c>
    </row>
    <row r="211" spans="1:9" ht="16.5" customHeight="1">
      <c r="A211" s="71"/>
      <c r="B211" s="71"/>
      <c r="C211" s="71" t="s">
        <v>532</v>
      </c>
      <c r="D211" s="22" t="s">
        <v>533</v>
      </c>
      <c r="E211" s="72" t="s">
        <v>592</v>
      </c>
      <c r="F211" s="3">
        <v>5348.68</v>
      </c>
      <c r="G211" s="73">
        <f t="shared" si="3"/>
        <v>86.2134107027724</v>
      </c>
      <c r="H211" s="74">
        <v>0</v>
      </c>
      <c r="I211" s="26">
        <v>0</v>
      </c>
    </row>
    <row r="212" spans="1:9" ht="16.5" customHeight="1">
      <c r="A212" s="71"/>
      <c r="B212" s="71"/>
      <c r="C212" s="71" t="s">
        <v>420</v>
      </c>
      <c r="D212" s="22" t="s">
        <v>421</v>
      </c>
      <c r="E212" s="72" t="s">
        <v>593</v>
      </c>
      <c r="F212" s="3">
        <v>47130.47</v>
      </c>
      <c r="G212" s="73">
        <f t="shared" si="3"/>
        <v>81.53214199218074</v>
      </c>
      <c r="H212" s="74">
        <v>0</v>
      </c>
      <c r="I212" s="26">
        <v>0</v>
      </c>
    </row>
    <row r="213" spans="1:9" ht="16.5" customHeight="1">
      <c r="A213" s="71"/>
      <c r="B213" s="71"/>
      <c r="C213" s="71" t="s">
        <v>348</v>
      </c>
      <c r="D213" s="22" t="s">
        <v>349</v>
      </c>
      <c r="E213" s="72" t="s">
        <v>594</v>
      </c>
      <c r="F213" s="3">
        <v>30502.04</v>
      </c>
      <c r="G213" s="73">
        <f t="shared" si="3"/>
        <v>92.41082194685976</v>
      </c>
      <c r="H213" s="74">
        <v>0</v>
      </c>
      <c r="I213" s="26">
        <v>0</v>
      </c>
    </row>
    <row r="214" spans="1:9" ht="16.5" customHeight="1">
      <c r="A214" s="71"/>
      <c r="B214" s="71"/>
      <c r="C214" s="71" t="s">
        <v>424</v>
      </c>
      <c r="D214" s="22" t="s">
        <v>425</v>
      </c>
      <c r="E214" s="72" t="s">
        <v>595</v>
      </c>
      <c r="F214" s="3">
        <v>1211.14</v>
      </c>
      <c r="G214" s="73">
        <f t="shared" si="3"/>
        <v>76.80025364616361</v>
      </c>
      <c r="H214" s="74">
        <v>0</v>
      </c>
      <c r="I214" s="26">
        <v>0</v>
      </c>
    </row>
    <row r="215" spans="1:9" ht="16.5" customHeight="1">
      <c r="A215" s="71"/>
      <c r="B215" s="71"/>
      <c r="C215" s="71" t="s">
        <v>332</v>
      </c>
      <c r="D215" s="22" t="s">
        <v>286</v>
      </c>
      <c r="E215" s="72" t="s">
        <v>596</v>
      </c>
      <c r="F215" s="3">
        <v>27299.47</v>
      </c>
      <c r="G215" s="73">
        <f t="shared" si="3"/>
        <v>86.00967233774418</v>
      </c>
      <c r="H215" s="74">
        <v>0</v>
      </c>
      <c r="I215" s="26">
        <v>0</v>
      </c>
    </row>
    <row r="216" spans="1:9" ht="16.5" customHeight="1">
      <c r="A216" s="71"/>
      <c r="B216" s="71"/>
      <c r="C216" s="71" t="s">
        <v>597</v>
      </c>
      <c r="D216" s="22" t="s">
        <v>286</v>
      </c>
      <c r="E216" s="72" t="s">
        <v>598</v>
      </c>
      <c r="F216" s="3">
        <v>17626.27</v>
      </c>
      <c r="G216" s="73">
        <f t="shared" si="3"/>
        <v>70.50508</v>
      </c>
      <c r="H216" s="74">
        <v>0</v>
      </c>
      <c r="I216" s="26">
        <v>0</v>
      </c>
    </row>
    <row r="217" spans="1:9" ht="16.5" customHeight="1">
      <c r="A217" s="71"/>
      <c r="B217" s="71"/>
      <c r="C217" s="71" t="s">
        <v>428</v>
      </c>
      <c r="D217" s="22" t="s">
        <v>429</v>
      </c>
      <c r="E217" s="72" t="s">
        <v>599</v>
      </c>
      <c r="F217" s="3">
        <v>2206.72</v>
      </c>
      <c r="G217" s="73">
        <f t="shared" si="3"/>
        <v>84.19381915299503</v>
      </c>
      <c r="H217" s="74">
        <v>0</v>
      </c>
      <c r="I217" s="26">
        <v>0</v>
      </c>
    </row>
    <row r="218" spans="1:9" ht="25.5" customHeight="1">
      <c r="A218" s="71"/>
      <c r="B218" s="71"/>
      <c r="C218" s="71" t="s">
        <v>431</v>
      </c>
      <c r="D218" s="22" t="s">
        <v>432</v>
      </c>
      <c r="E218" s="72" t="s">
        <v>600</v>
      </c>
      <c r="F218" s="3">
        <v>518.64</v>
      </c>
      <c r="G218" s="73">
        <f t="shared" si="3"/>
        <v>71.24175824175825</v>
      </c>
      <c r="H218" s="74">
        <v>0</v>
      </c>
      <c r="I218" s="26">
        <v>0</v>
      </c>
    </row>
    <row r="219" spans="1:9" ht="25.5" customHeight="1">
      <c r="A219" s="71"/>
      <c r="B219" s="71"/>
      <c r="C219" s="71" t="s">
        <v>434</v>
      </c>
      <c r="D219" s="22" t="s">
        <v>435</v>
      </c>
      <c r="E219" s="72" t="s">
        <v>601</v>
      </c>
      <c r="F219" s="3">
        <v>852.23</v>
      </c>
      <c r="G219" s="73">
        <f t="shared" si="3"/>
        <v>74.49562937062937</v>
      </c>
      <c r="H219" s="74">
        <v>0</v>
      </c>
      <c r="I219" s="26">
        <v>0</v>
      </c>
    </row>
    <row r="220" spans="1:9" ht="16.5" customHeight="1">
      <c r="A220" s="71"/>
      <c r="B220" s="71"/>
      <c r="C220" s="71" t="s">
        <v>397</v>
      </c>
      <c r="D220" s="22" t="s">
        <v>398</v>
      </c>
      <c r="E220" s="72" t="s">
        <v>602</v>
      </c>
      <c r="F220" s="3">
        <v>2172.52</v>
      </c>
      <c r="G220" s="73">
        <f t="shared" si="3"/>
        <v>68.12543116964565</v>
      </c>
      <c r="H220" s="74">
        <v>0</v>
      </c>
      <c r="I220" s="26">
        <v>0</v>
      </c>
    </row>
    <row r="221" spans="1:9" ht="16.5" customHeight="1">
      <c r="A221" s="71"/>
      <c r="B221" s="71"/>
      <c r="C221" s="71" t="s">
        <v>603</v>
      </c>
      <c r="D221" s="22" t="s">
        <v>287</v>
      </c>
      <c r="E221" s="72" t="s">
        <v>604</v>
      </c>
      <c r="F221" s="3">
        <v>25979.49</v>
      </c>
      <c r="G221" s="73">
        <f t="shared" si="3"/>
        <v>96.22033333333333</v>
      </c>
      <c r="H221" s="74">
        <v>0</v>
      </c>
      <c r="I221" s="26">
        <v>0</v>
      </c>
    </row>
    <row r="222" spans="1:9" ht="16.5" customHeight="1">
      <c r="A222" s="71"/>
      <c r="B222" s="71"/>
      <c r="C222" s="71" t="s">
        <v>309</v>
      </c>
      <c r="D222" s="22" t="s">
        <v>310</v>
      </c>
      <c r="E222" s="72" t="s">
        <v>605</v>
      </c>
      <c r="F222" s="3">
        <v>3037.37</v>
      </c>
      <c r="G222" s="73">
        <f t="shared" si="3"/>
        <v>71.70372993389991</v>
      </c>
      <c r="H222" s="74">
        <v>0</v>
      </c>
      <c r="I222" s="26">
        <v>0</v>
      </c>
    </row>
    <row r="223" spans="1:9" ht="16.5" customHeight="1">
      <c r="A223" s="71"/>
      <c r="B223" s="71"/>
      <c r="C223" s="71" t="s">
        <v>606</v>
      </c>
      <c r="D223" s="22" t="s">
        <v>310</v>
      </c>
      <c r="E223" s="72" t="s">
        <v>503</v>
      </c>
      <c r="F223" s="3">
        <v>378.9</v>
      </c>
      <c r="G223" s="73">
        <f t="shared" si="3"/>
        <v>12.63</v>
      </c>
      <c r="H223" s="74">
        <v>0</v>
      </c>
      <c r="I223" s="26">
        <v>0</v>
      </c>
    </row>
    <row r="224" spans="1:9" ht="16.5" customHeight="1">
      <c r="A224" s="71"/>
      <c r="B224" s="71"/>
      <c r="C224" s="71" t="s">
        <v>440</v>
      </c>
      <c r="D224" s="22" t="s">
        <v>441</v>
      </c>
      <c r="E224" s="72" t="s">
        <v>607</v>
      </c>
      <c r="F224" s="3">
        <v>74387</v>
      </c>
      <c r="G224" s="73">
        <f t="shared" si="3"/>
        <v>100</v>
      </c>
      <c r="H224" s="74">
        <v>0</v>
      </c>
      <c r="I224" s="26">
        <v>0</v>
      </c>
    </row>
    <row r="225" spans="1:9" ht="16.5" customHeight="1">
      <c r="A225" s="71"/>
      <c r="B225" s="71"/>
      <c r="C225" s="71" t="s">
        <v>443</v>
      </c>
      <c r="D225" s="22" t="s">
        <v>444</v>
      </c>
      <c r="E225" s="72" t="s">
        <v>608</v>
      </c>
      <c r="F225" s="3">
        <v>81.8</v>
      </c>
      <c r="G225" s="73">
        <f t="shared" si="3"/>
        <v>80.19607843137256</v>
      </c>
      <c r="H225" s="74">
        <v>0</v>
      </c>
      <c r="I225" s="26">
        <v>0</v>
      </c>
    </row>
    <row r="226" spans="1:9" ht="16.5" customHeight="1">
      <c r="A226" s="12"/>
      <c r="B226" s="65" t="s">
        <v>609</v>
      </c>
      <c r="C226" s="14"/>
      <c r="D226" s="66" t="s">
        <v>610</v>
      </c>
      <c r="E226" s="67" t="s">
        <v>611</v>
      </c>
      <c r="F226" s="6">
        <f>SUM(F227:F228)</f>
        <v>317349.47</v>
      </c>
      <c r="G226" s="68">
        <f t="shared" si="3"/>
        <v>93.9181621781592</v>
      </c>
      <c r="H226" s="69">
        <v>0</v>
      </c>
      <c r="I226" s="70">
        <v>0</v>
      </c>
    </row>
    <row r="227" spans="1:9" ht="16.5" customHeight="1">
      <c r="A227" s="71"/>
      <c r="B227" s="71"/>
      <c r="C227" s="71" t="s">
        <v>382</v>
      </c>
      <c r="D227" s="22" t="s">
        <v>290</v>
      </c>
      <c r="E227" s="72" t="s">
        <v>612</v>
      </c>
      <c r="F227" s="3">
        <v>1787</v>
      </c>
      <c r="G227" s="73">
        <f t="shared" si="3"/>
        <v>94.05263157894737</v>
      </c>
      <c r="H227" s="74">
        <v>0</v>
      </c>
      <c r="I227" s="26">
        <v>0</v>
      </c>
    </row>
    <row r="228" spans="1:9" ht="16.5" customHeight="1">
      <c r="A228" s="71"/>
      <c r="B228" s="71"/>
      <c r="C228" s="71" t="s">
        <v>332</v>
      </c>
      <c r="D228" s="22" t="s">
        <v>286</v>
      </c>
      <c r="E228" s="72" t="s">
        <v>613</v>
      </c>
      <c r="F228" s="3">
        <v>315562.47</v>
      </c>
      <c r="G228" s="73">
        <f t="shared" si="3"/>
        <v>93.91740178571428</v>
      </c>
      <c r="H228" s="74">
        <v>0</v>
      </c>
      <c r="I228" s="26">
        <v>0</v>
      </c>
    </row>
    <row r="229" spans="1:9" ht="16.5" customHeight="1">
      <c r="A229" s="12"/>
      <c r="B229" s="65" t="s">
        <v>614</v>
      </c>
      <c r="C229" s="14"/>
      <c r="D229" s="66" t="s">
        <v>615</v>
      </c>
      <c r="E229" s="67" t="s">
        <v>616</v>
      </c>
      <c r="F229" s="6">
        <f>SUM(F230:F233)</f>
        <v>15324.150000000001</v>
      </c>
      <c r="G229" s="68">
        <f t="shared" si="3"/>
        <v>74.60637779941578</v>
      </c>
      <c r="H229" s="69">
        <v>0</v>
      </c>
      <c r="I229" s="70">
        <v>0</v>
      </c>
    </row>
    <row r="230" spans="1:9" ht="16.5" customHeight="1">
      <c r="A230" s="71"/>
      <c r="B230" s="71"/>
      <c r="C230" s="71" t="s">
        <v>329</v>
      </c>
      <c r="D230" s="22" t="s">
        <v>330</v>
      </c>
      <c r="E230" s="72" t="s">
        <v>617</v>
      </c>
      <c r="F230" s="3">
        <v>3550.57</v>
      </c>
      <c r="G230" s="73">
        <f t="shared" si="3"/>
        <v>77.18630434782608</v>
      </c>
      <c r="H230" s="74">
        <v>0</v>
      </c>
      <c r="I230" s="26">
        <v>0</v>
      </c>
    </row>
    <row r="231" spans="1:9" ht="16.5" customHeight="1">
      <c r="A231" s="71"/>
      <c r="B231" s="71"/>
      <c r="C231" s="71" t="s">
        <v>332</v>
      </c>
      <c r="D231" s="22" t="s">
        <v>286</v>
      </c>
      <c r="E231" s="72" t="s">
        <v>618</v>
      </c>
      <c r="F231" s="3">
        <v>121.22</v>
      </c>
      <c r="G231" s="73">
        <f t="shared" si="3"/>
        <v>24.292585170340683</v>
      </c>
      <c r="H231" s="74">
        <v>0</v>
      </c>
      <c r="I231" s="26">
        <v>0</v>
      </c>
    </row>
    <row r="232" spans="1:9" ht="16.5" customHeight="1">
      <c r="A232" s="71"/>
      <c r="B232" s="71"/>
      <c r="C232" s="71" t="s">
        <v>397</v>
      </c>
      <c r="D232" s="22" t="s">
        <v>398</v>
      </c>
      <c r="E232" s="72" t="s">
        <v>619</v>
      </c>
      <c r="F232" s="3">
        <v>176.41</v>
      </c>
      <c r="G232" s="73">
        <f t="shared" si="3"/>
        <v>44.1025</v>
      </c>
      <c r="H232" s="74">
        <v>0</v>
      </c>
      <c r="I232" s="26">
        <v>0</v>
      </c>
    </row>
    <row r="233" spans="1:9" ht="16.5" customHeight="1">
      <c r="A233" s="71"/>
      <c r="B233" s="71"/>
      <c r="C233" s="71" t="s">
        <v>443</v>
      </c>
      <c r="D233" s="22" t="s">
        <v>444</v>
      </c>
      <c r="E233" s="72" t="s">
        <v>620</v>
      </c>
      <c r="F233" s="3">
        <v>11475.95</v>
      </c>
      <c r="G233" s="73">
        <f t="shared" si="3"/>
        <v>76.29778605145934</v>
      </c>
      <c r="H233" s="74">
        <v>0</v>
      </c>
      <c r="I233" s="26">
        <v>0</v>
      </c>
    </row>
    <row r="234" spans="1:9" ht="16.5" customHeight="1">
      <c r="A234" s="12"/>
      <c r="B234" s="65" t="s">
        <v>621</v>
      </c>
      <c r="C234" s="14"/>
      <c r="D234" s="66" t="s">
        <v>622</v>
      </c>
      <c r="E234" s="67" t="s">
        <v>623</v>
      </c>
      <c r="F234" s="6">
        <f>SUM(F235:F248)</f>
        <v>266747.05000000005</v>
      </c>
      <c r="G234" s="68">
        <f t="shared" si="3"/>
        <v>95.22973199718682</v>
      </c>
      <c r="H234" s="69">
        <v>0</v>
      </c>
      <c r="I234" s="70">
        <v>0</v>
      </c>
    </row>
    <row r="235" spans="1:9" ht="16.5" customHeight="1">
      <c r="A235" s="71"/>
      <c r="B235" s="71"/>
      <c r="C235" s="71" t="s">
        <v>409</v>
      </c>
      <c r="D235" s="22" t="s">
        <v>410</v>
      </c>
      <c r="E235" s="72" t="s">
        <v>624</v>
      </c>
      <c r="F235" s="3">
        <v>1647.14</v>
      </c>
      <c r="G235" s="73">
        <f t="shared" si="3"/>
        <v>75.73057471264367</v>
      </c>
      <c r="H235" s="74">
        <v>0</v>
      </c>
      <c r="I235" s="26">
        <v>0</v>
      </c>
    </row>
    <row r="236" spans="1:9" ht="16.5" customHeight="1">
      <c r="A236" s="71"/>
      <c r="B236" s="71"/>
      <c r="C236" s="71" t="s">
        <v>321</v>
      </c>
      <c r="D236" s="22" t="s">
        <v>322</v>
      </c>
      <c r="E236" s="72" t="s">
        <v>625</v>
      </c>
      <c r="F236" s="3">
        <v>176757.4</v>
      </c>
      <c r="G236" s="73">
        <f t="shared" si="3"/>
        <v>98.84931353633644</v>
      </c>
      <c r="H236" s="74">
        <v>0</v>
      </c>
      <c r="I236" s="26">
        <v>0</v>
      </c>
    </row>
    <row r="237" spans="1:9" ht="16.5" customHeight="1">
      <c r="A237" s="71"/>
      <c r="B237" s="71"/>
      <c r="C237" s="71" t="s">
        <v>413</v>
      </c>
      <c r="D237" s="22" t="s">
        <v>414</v>
      </c>
      <c r="E237" s="72" t="s">
        <v>626</v>
      </c>
      <c r="F237" s="3">
        <v>12846.17</v>
      </c>
      <c r="G237" s="73">
        <f t="shared" si="3"/>
        <v>99.43625667621333</v>
      </c>
      <c r="H237" s="74">
        <v>0</v>
      </c>
      <c r="I237" s="26">
        <v>0</v>
      </c>
    </row>
    <row r="238" spans="1:9" ht="16.5" customHeight="1">
      <c r="A238" s="71"/>
      <c r="B238" s="71"/>
      <c r="C238" s="71" t="s">
        <v>324</v>
      </c>
      <c r="D238" s="22" t="s">
        <v>325</v>
      </c>
      <c r="E238" s="72" t="s">
        <v>627</v>
      </c>
      <c r="F238" s="3">
        <v>30051.29</v>
      </c>
      <c r="G238" s="73">
        <f t="shared" si="3"/>
        <v>97.85187717755853</v>
      </c>
      <c r="H238" s="74">
        <v>0</v>
      </c>
      <c r="I238" s="26">
        <v>0</v>
      </c>
    </row>
    <row r="239" spans="1:9" ht="16.5" customHeight="1">
      <c r="A239" s="71"/>
      <c r="B239" s="71"/>
      <c r="C239" s="71" t="s">
        <v>327</v>
      </c>
      <c r="D239" s="22" t="s">
        <v>289</v>
      </c>
      <c r="E239" s="72" t="s">
        <v>628</v>
      </c>
      <c r="F239" s="3">
        <v>3473.73</v>
      </c>
      <c r="G239" s="73">
        <f t="shared" si="3"/>
        <v>95.98590770931196</v>
      </c>
      <c r="H239" s="74">
        <v>0</v>
      </c>
      <c r="I239" s="26">
        <v>0</v>
      </c>
    </row>
    <row r="240" spans="1:9" ht="16.5" customHeight="1">
      <c r="A240" s="71"/>
      <c r="B240" s="71"/>
      <c r="C240" s="71" t="s">
        <v>527</v>
      </c>
      <c r="D240" s="22" t="s">
        <v>528</v>
      </c>
      <c r="E240" s="72" t="s">
        <v>629</v>
      </c>
      <c r="F240" s="3">
        <v>0</v>
      </c>
      <c r="G240" s="73">
        <f t="shared" si="3"/>
        <v>0</v>
      </c>
      <c r="H240" s="74">
        <v>0</v>
      </c>
      <c r="I240" s="26">
        <v>0</v>
      </c>
    </row>
    <row r="241" spans="1:9" ht="16.5" customHeight="1">
      <c r="A241" s="71"/>
      <c r="B241" s="71"/>
      <c r="C241" s="71" t="s">
        <v>329</v>
      </c>
      <c r="D241" s="22" t="s">
        <v>330</v>
      </c>
      <c r="E241" s="72" t="s">
        <v>630</v>
      </c>
      <c r="F241" s="3">
        <v>13091.31</v>
      </c>
      <c r="G241" s="73">
        <f t="shared" si="3"/>
        <v>91.554024756976</v>
      </c>
      <c r="H241" s="74">
        <v>0</v>
      </c>
      <c r="I241" s="26">
        <v>0</v>
      </c>
    </row>
    <row r="242" spans="1:9" ht="16.5" customHeight="1">
      <c r="A242" s="71"/>
      <c r="B242" s="71"/>
      <c r="C242" s="71" t="s">
        <v>420</v>
      </c>
      <c r="D242" s="22" t="s">
        <v>421</v>
      </c>
      <c r="E242" s="72" t="s">
        <v>631</v>
      </c>
      <c r="F242" s="3">
        <v>11494.83</v>
      </c>
      <c r="G242" s="73">
        <f t="shared" si="3"/>
        <v>81.34477390135164</v>
      </c>
      <c r="H242" s="74">
        <v>0</v>
      </c>
      <c r="I242" s="26">
        <v>0</v>
      </c>
    </row>
    <row r="243" spans="1:9" ht="16.5" customHeight="1">
      <c r="A243" s="71"/>
      <c r="B243" s="71"/>
      <c r="C243" s="71" t="s">
        <v>348</v>
      </c>
      <c r="D243" s="22" t="s">
        <v>349</v>
      </c>
      <c r="E243" s="72" t="s">
        <v>632</v>
      </c>
      <c r="F243" s="3">
        <v>0</v>
      </c>
      <c r="G243" s="73">
        <f t="shared" si="3"/>
        <v>0</v>
      </c>
      <c r="H243" s="74">
        <v>0</v>
      </c>
      <c r="I243" s="26">
        <v>0</v>
      </c>
    </row>
    <row r="244" spans="1:9" ht="16.5" customHeight="1">
      <c r="A244" s="71"/>
      <c r="B244" s="71"/>
      <c r="C244" s="71" t="s">
        <v>424</v>
      </c>
      <c r="D244" s="22" t="s">
        <v>425</v>
      </c>
      <c r="E244" s="72" t="s">
        <v>633</v>
      </c>
      <c r="F244" s="3">
        <v>668.31</v>
      </c>
      <c r="G244" s="73">
        <f t="shared" si="3"/>
        <v>66.63110667996013</v>
      </c>
      <c r="H244" s="74">
        <v>0</v>
      </c>
      <c r="I244" s="26">
        <v>0</v>
      </c>
    </row>
    <row r="245" spans="1:9" ht="16.5" customHeight="1">
      <c r="A245" s="71"/>
      <c r="B245" s="71"/>
      <c r="C245" s="71" t="s">
        <v>332</v>
      </c>
      <c r="D245" s="22" t="s">
        <v>286</v>
      </c>
      <c r="E245" s="72" t="s">
        <v>634</v>
      </c>
      <c r="F245" s="3">
        <v>6448.89</v>
      </c>
      <c r="G245" s="73">
        <f t="shared" si="3"/>
        <v>73.15813953488372</v>
      </c>
      <c r="H245" s="74">
        <v>0</v>
      </c>
      <c r="I245" s="26">
        <v>0</v>
      </c>
    </row>
    <row r="246" spans="1:9" ht="16.5" customHeight="1">
      <c r="A246" s="71"/>
      <c r="B246" s="71"/>
      <c r="C246" s="71" t="s">
        <v>397</v>
      </c>
      <c r="D246" s="22" t="s">
        <v>398</v>
      </c>
      <c r="E246" s="72" t="s">
        <v>635</v>
      </c>
      <c r="F246" s="3">
        <v>1912.98</v>
      </c>
      <c r="G246" s="73">
        <f t="shared" si="3"/>
        <v>86.67784322609877</v>
      </c>
      <c r="H246" s="74">
        <v>0</v>
      </c>
      <c r="I246" s="26">
        <v>0</v>
      </c>
    </row>
    <row r="247" spans="1:9" ht="16.5" customHeight="1">
      <c r="A247" s="71"/>
      <c r="B247" s="71"/>
      <c r="C247" s="71" t="s">
        <v>440</v>
      </c>
      <c r="D247" s="22" t="s">
        <v>441</v>
      </c>
      <c r="E247" s="72" t="s">
        <v>636</v>
      </c>
      <c r="F247" s="3">
        <v>8355</v>
      </c>
      <c r="G247" s="73">
        <f t="shared" si="3"/>
        <v>100</v>
      </c>
      <c r="H247" s="74">
        <v>0</v>
      </c>
      <c r="I247" s="26">
        <v>0</v>
      </c>
    </row>
    <row r="248" spans="1:9" ht="16.5" customHeight="1">
      <c r="A248" s="71"/>
      <c r="B248" s="71"/>
      <c r="C248" s="71" t="s">
        <v>443</v>
      </c>
      <c r="D248" s="22" t="s">
        <v>444</v>
      </c>
      <c r="E248" s="72" t="s">
        <v>637</v>
      </c>
      <c r="F248" s="3">
        <v>0</v>
      </c>
      <c r="G248" s="73">
        <f t="shared" si="3"/>
        <v>0</v>
      </c>
      <c r="H248" s="74">
        <v>0</v>
      </c>
      <c r="I248" s="26">
        <v>0</v>
      </c>
    </row>
    <row r="249" spans="1:9" ht="16.5" customHeight="1">
      <c r="A249" s="12"/>
      <c r="B249" s="65" t="s">
        <v>638</v>
      </c>
      <c r="C249" s="14"/>
      <c r="D249" s="66" t="s">
        <v>6</v>
      </c>
      <c r="E249" s="67" t="s">
        <v>639</v>
      </c>
      <c r="F249" s="6">
        <f>SUM(F250:F261)</f>
        <v>310723.50999999995</v>
      </c>
      <c r="G249" s="68">
        <f t="shared" si="3"/>
        <v>89.78190743945885</v>
      </c>
      <c r="H249" s="69">
        <v>0</v>
      </c>
      <c r="I249" s="70">
        <v>0</v>
      </c>
    </row>
    <row r="250" spans="1:9" ht="16.5" customHeight="1">
      <c r="A250" s="71"/>
      <c r="B250" s="71"/>
      <c r="C250" s="71" t="s">
        <v>409</v>
      </c>
      <c r="D250" s="22" t="s">
        <v>410</v>
      </c>
      <c r="E250" s="72" t="s">
        <v>640</v>
      </c>
      <c r="F250" s="3">
        <v>43.72</v>
      </c>
      <c r="G250" s="73">
        <f t="shared" si="3"/>
        <v>87.44</v>
      </c>
      <c r="H250" s="74">
        <v>0</v>
      </c>
      <c r="I250" s="26">
        <v>0</v>
      </c>
    </row>
    <row r="251" spans="1:9" ht="16.5" customHeight="1">
      <c r="A251" s="71"/>
      <c r="B251" s="71"/>
      <c r="C251" s="71" t="s">
        <v>321</v>
      </c>
      <c r="D251" s="22" t="s">
        <v>322</v>
      </c>
      <c r="E251" s="72" t="s">
        <v>641</v>
      </c>
      <c r="F251" s="3">
        <v>95642.31</v>
      </c>
      <c r="G251" s="73">
        <f t="shared" si="3"/>
        <v>93.0327415981713</v>
      </c>
      <c r="H251" s="74">
        <v>0</v>
      </c>
      <c r="I251" s="26">
        <v>0</v>
      </c>
    </row>
    <row r="252" spans="1:9" ht="16.5" customHeight="1">
      <c r="A252" s="71"/>
      <c r="B252" s="71"/>
      <c r="C252" s="71" t="s">
        <v>413</v>
      </c>
      <c r="D252" s="22" t="s">
        <v>414</v>
      </c>
      <c r="E252" s="72" t="s">
        <v>642</v>
      </c>
      <c r="F252" s="3">
        <v>6515.16</v>
      </c>
      <c r="G252" s="73">
        <f t="shared" si="3"/>
        <v>84.61246753246753</v>
      </c>
      <c r="H252" s="74">
        <v>0</v>
      </c>
      <c r="I252" s="26">
        <v>0</v>
      </c>
    </row>
    <row r="253" spans="1:9" ht="16.5" customHeight="1">
      <c r="A253" s="71"/>
      <c r="B253" s="71"/>
      <c r="C253" s="71" t="s">
        <v>324</v>
      </c>
      <c r="D253" s="22" t="s">
        <v>325</v>
      </c>
      <c r="E253" s="72" t="s">
        <v>643</v>
      </c>
      <c r="F253" s="3">
        <v>16663</v>
      </c>
      <c r="G253" s="73">
        <f t="shared" si="3"/>
        <v>98.01188165402036</v>
      </c>
      <c r="H253" s="74">
        <v>0</v>
      </c>
      <c r="I253" s="26">
        <v>0</v>
      </c>
    </row>
    <row r="254" spans="1:9" ht="16.5" customHeight="1">
      <c r="A254" s="71"/>
      <c r="B254" s="71"/>
      <c r="C254" s="71" t="s">
        <v>327</v>
      </c>
      <c r="D254" s="22" t="s">
        <v>289</v>
      </c>
      <c r="E254" s="72" t="s">
        <v>644</v>
      </c>
      <c r="F254" s="3">
        <v>2387.42</v>
      </c>
      <c r="G254" s="73">
        <f t="shared" si="3"/>
        <v>95.4968</v>
      </c>
      <c r="H254" s="74">
        <v>0</v>
      </c>
      <c r="I254" s="26">
        <v>0</v>
      </c>
    </row>
    <row r="255" spans="1:9" ht="16.5" customHeight="1">
      <c r="A255" s="71"/>
      <c r="B255" s="71"/>
      <c r="C255" s="71" t="s">
        <v>382</v>
      </c>
      <c r="D255" s="22" t="s">
        <v>290</v>
      </c>
      <c r="E255" s="72" t="s">
        <v>645</v>
      </c>
      <c r="F255" s="3">
        <v>900</v>
      </c>
      <c r="G255" s="73">
        <f t="shared" si="3"/>
        <v>100</v>
      </c>
      <c r="H255" s="74">
        <v>0</v>
      </c>
      <c r="I255" s="26">
        <v>0</v>
      </c>
    </row>
    <row r="256" spans="1:9" ht="16.5" customHeight="1">
      <c r="A256" s="71"/>
      <c r="B256" s="71"/>
      <c r="C256" s="71" t="s">
        <v>329</v>
      </c>
      <c r="D256" s="22" t="s">
        <v>330</v>
      </c>
      <c r="E256" s="72" t="s">
        <v>646</v>
      </c>
      <c r="F256" s="3">
        <v>47100.07</v>
      </c>
      <c r="G256" s="73">
        <f t="shared" si="3"/>
        <v>83.27157809129804</v>
      </c>
      <c r="H256" s="74">
        <v>0</v>
      </c>
      <c r="I256" s="26">
        <v>0</v>
      </c>
    </row>
    <row r="257" spans="1:9" ht="16.5" customHeight="1">
      <c r="A257" s="71"/>
      <c r="B257" s="71"/>
      <c r="C257" s="71" t="s">
        <v>348</v>
      </c>
      <c r="D257" s="22" t="s">
        <v>349</v>
      </c>
      <c r="E257" s="72" t="s">
        <v>647</v>
      </c>
      <c r="F257" s="3">
        <v>87875.53</v>
      </c>
      <c r="G257" s="73">
        <f t="shared" si="3"/>
        <v>89.34162608403908</v>
      </c>
      <c r="H257" s="74">
        <v>0</v>
      </c>
      <c r="I257" s="26">
        <v>0</v>
      </c>
    </row>
    <row r="258" spans="1:9" ht="16.5" customHeight="1">
      <c r="A258" s="71"/>
      <c r="B258" s="71"/>
      <c r="C258" s="71" t="s">
        <v>332</v>
      </c>
      <c r="D258" s="22" t="s">
        <v>286</v>
      </c>
      <c r="E258" s="72" t="s">
        <v>648</v>
      </c>
      <c r="F258" s="3">
        <v>8856.52</v>
      </c>
      <c r="G258" s="73">
        <f t="shared" si="3"/>
        <v>57.323754045307446</v>
      </c>
      <c r="H258" s="74">
        <v>0</v>
      </c>
      <c r="I258" s="26">
        <v>0</v>
      </c>
    </row>
    <row r="259" spans="1:9" ht="16.5" customHeight="1">
      <c r="A259" s="71"/>
      <c r="B259" s="71"/>
      <c r="C259" s="71" t="s">
        <v>397</v>
      </c>
      <c r="D259" s="22" t="s">
        <v>398</v>
      </c>
      <c r="E259" s="72" t="s">
        <v>649</v>
      </c>
      <c r="F259" s="3">
        <v>217.92</v>
      </c>
      <c r="G259" s="73">
        <f t="shared" si="3"/>
        <v>99.05454545454545</v>
      </c>
      <c r="H259" s="74">
        <v>0</v>
      </c>
      <c r="I259" s="26">
        <v>0</v>
      </c>
    </row>
    <row r="260" spans="1:9" ht="16.5" customHeight="1">
      <c r="A260" s="71"/>
      <c r="B260" s="71"/>
      <c r="C260" s="71" t="s">
        <v>440</v>
      </c>
      <c r="D260" s="22" t="s">
        <v>441</v>
      </c>
      <c r="E260" s="72" t="s">
        <v>650</v>
      </c>
      <c r="F260" s="3">
        <v>44187.86</v>
      </c>
      <c r="G260" s="73">
        <f aca="true" t="shared" si="4" ref="G260:G323">F260*100/E260</f>
        <v>99.97253393665159</v>
      </c>
      <c r="H260" s="74">
        <v>0</v>
      </c>
      <c r="I260" s="26">
        <v>0</v>
      </c>
    </row>
    <row r="261" spans="1:9" ht="16.5" customHeight="1">
      <c r="A261" s="71"/>
      <c r="B261" s="71"/>
      <c r="C261" s="71" t="s">
        <v>443</v>
      </c>
      <c r="D261" s="22" t="s">
        <v>444</v>
      </c>
      <c r="E261" s="72" t="s">
        <v>651</v>
      </c>
      <c r="F261" s="3">
        <v>334</v>
      </c>
      <c r="G261" s="73">
        <f t="shared" si="4"/>
        <v>98.23529411764706</v>
      </c>
      <c r="H261" s="74">
        <v>0</v>
      </c>
      <c r="I261" s="26">
        <v>0</v>
      </c>
    </row>
    <row r="262" spans="1:9" ht="16.5" customHeight="1">
      <c r="A262" s="59" t="s">
        <v>199</v>
      </c>
      <c r="B262" s="59"/>
      <c r="C262" s="59"/>
      <c r="D262" s="60" t="s">
        <v>200</v>
      </c>
      <c r="E262" s="61" t="s">
        <v>652</v>
      </c>
      <c r="F262" s="5">
        <f>F263+F265+F279</f>
        <v>125538.51000000001</v>
      </c>
      <c r="G262" s="62">
        <f t="shared" si="4"/>
        <v>92.89584057895944</v>
      </c>
      <c r="H262" s="63">
        <v>0</v>
      </c>
      <c r="I262" s="64">
        <v>0</v>
      </c>
    </row>
    <row r="263" spans="1:9" ht="16.5" customHeight="1">
      <c r="A263" s="12"/>
      <c r="B263" s="65" t="s">
        <v>653</v>
      </c>
      <c r="C263" s="14"/>
      <c r="D263" s="66" t="s">
        <v>654</v>
      </c>
      <c r="E263" s="67" t="s">
        <v>390</v>
      </c>
      <c r="F263" s="6">
        <f>F264</f>
        <v>1000</v>
      </c>
      <c r="G263" s="68">
        <f t="shared" si="4"/>
        <v>100</v>
      </c>
      <c r="H263" s="69">
        <v>0</v>
      </c>
      <c r="I263" s="70">
        <v>0</v>
      </c>
    </row>
    <row r="264" spans="1:9" ht="16.5" customHeight="1">
      <c r="A264" s="71"/>
      <c r="B264" s="71"/>
      <c r="C264" s="71" t="s">
        <v>332</v>
      </c>
      <c r="D264" s="22" t="s">
        <v>286</v>
      </c>
      <c r="E264" s="72" t="s">
        <v>390</v>
      </c>
      <c r="F264" s="3">
        <v>1000</v>
      </c>
      <c r="G264" s="73">
        <f t="shared" si="4"/>
        <v>100</v>
      </c>
      <c r="H264" s="74">
        <v>0</v>
      </c>
      <c r="I264" s="26">
        <v>0</v>
      </c>
    </row>
    <row r="265" spans="1:9" ht="16.5" customHeight="1">
      <c r="A265" s="12"/>
      <c r="B265" s="65" t="s">
        <v>655</v>
      </c>
      <c r="C265" s="14"/>
      <c r="D265" s="66" t="s">
        <v>656</v>
      </c>
      <c r="E265" s="67" t="s">
        <v>657</v>
      </c>
      <c r="F265" s="6">
        <f>SUM(F266:F278)</f>
        <v>123576.85</v>
      </c>
      <c r="G265" s="68">
        <f t="shared" si="4"/>
        <v>92.90025635050105</v>
      </c>
      <c r="H265" s="69">
        <v>0</v>
      </c>
      <c r="I265" s="70">
        <v>0</v>
      </c>
    </row>
    <row r="266" spans="1:9" ht="16.5" customHeight="1">
      <c r="A266" s="71"/>
      <c r="B266" s="71"/>
      <c r="C266" s="71" t="s">
        <v>321</v>
      </c>
      <c r="D266" s="22" t="s">
        <v>322</v>
      </c>
      <c r="E266" s="72" t="s">
        <v>658</v>
      </c>
      <c r="F266" s="3">
        <v>24938.4</v>
      </c>
      <c r="G266" s="73">
        <f t="shared" si="4"/>
        <v>99.94950102200312</v>
      </c>
      <c r="H266" s="74">
        <v>0</v>
      </c>
      <c r="I266" s="26">
        <v>0</v>
      </c>
    </row>
    <row r="267" spans="1:9" ht="16.5" customHeight="1">
      <c r="A267" s="71"/>
      <c r="B267" s="71"/>
      <c r="C267" s="71" t="s">
        <v>413</v>
      </c>
      <c r="D267" s="22" t="s">
        <v>414</v>
      </c>
      <c r="E267" s="72" t="s">
        <v>659</v>
      </c>
      <c r="F267" s="3">
        <v>1726.71</v>
      </c>
      <c r="G267" s="73">
        <f t="shared" si="4"/>
        <v>91.6026525198939</v>
      </c>
      <c r="H267" s="74">
        <v>0</v>
      </c>
      <c r="I267" s="26">
        <v>0</v>
      </c>
    </row>
    <row r="268" spans="1:9" ht="16.5" customHeight="1">
      <c r="A268" s="71"/>
      <c r="B268" s="71"/>
      <c r="C268" s="71" t="s">
        <v>324</v>
      </c>
      <c r="D268" s="22" t="s">
        <v>325</v>
      </c>
      <c r="E268" s="72" t="s">
        <v>660</v>
      </c>
      <c r="F268" s="3">
        <v>5561.67</v>
      </c>
      <c r="G268" s="73">
        <f t="shared" si="4"/>
        <v>94.29755849440488</v>
      </c>
      <c r="H268" s="74">
        <v>0</v>
      </c>
      <c r="I268" s="26">
        <v>0</v>
      </c>
    </row>
    <row r="269" spans="1:9" ht="16.5" customHeight="1">
      <c r="A269" s="71"/>
      <c r="B269" s="71"/>
      <c r="C269" s="71" t="s">
        <v>327</v>
      </c>
      <c r="D269" s="22" t="s">
        <v>289</v>
      </c>
      <c r="E269" s="72" t="s">
        <v>661</v>
      </c>
      <c r="F269" s="3">
        <v>653.25</v>
      </c>
      <c r="G269" s="73">
        <f t="shared" si="4"/>
        <v>81.7584480600751</v>
      </c>
      <c r="H269" s="74">
        <v>0</v>
      </c>
      <c r="I269" s="26">
        <v>0</v>
      </c>
    </row>
    <row r="270" spans="1:9" ht="16.5" customHeight="1">
      <c r="A270" s="71"/>
      <c r="B270" s="71"/>
      <c r="C270" s="71" t="s">
        <v>382</v>
      </c>
      <c r="D270" s="22" t="s">
        <v>290</v>
      </c>
      <c r="E270" s="72" t="s">
        <v>662</v>
      </c>
      <c r="F270" s="3">
        <v>23797</v>
      </c>
      <c r="G270" s="73">
        <f t="shared" si="4"/>
        <v>93.93676232582008</v>
      </c>
      <c r="H270" s="74">
        <v>0</v>
      </c>
      <c r="I270" s="26">
        <v>0</v>
      </c>
    </row>
    <row r="271" spans="1:9" ht="16.5" customHeight="1">
      <c r="A271" s="71"/>
      <c r="B271" s="71"/>
      <c r="C271" s="71" t="s">
        <v>329</v>
      </c>
      <c r="D271" s="22" t="s">
        <v>330</v>
      </c>
      <c r="E271" s="72" t="s">
        <v>663</v>
      </c>
      <c r="F271" s="3">
        <v>13963.64</v>
      </c>
      <c r="G271" s="73">
        <f t="shared" si="4"/>
        <v>90.36200090597295</v>
      </c>
      <c r="H271" s="74">
        <v>0</v>
      </c>
      <c r="I271" s="26">
        <v>0</v>
      </c>
    </row>
    <row r="272" spans="1:9" ht="16.5" customHeight="1">
      <c r="A272" s="71"/>
      <c r="B272" s="71"/>
      <c r="C272" s="71" t="s">
        <v>664</v>
      </c>
      <c r="D272" s="22" t="s">
        <v>665</v>
      </c>
      <c r="E272" s="72" t="s">
        <v>666</v>
      </c>
      <c r="F272" s="3">
        <v>4429.33</v>
      </c>
      <c r="G272" s="73">
        <f t="shared" si="4"/>
        <v>79.92295200288704</v>
      </c>
      <c r="H272" s="74">
        <v>0</v>
      </c>
      <c r="I272" s="26">
        <v>0</v>
      </c>
    </row>
    <row r="273" spans="1:9" ht="16.5" customHeight="1">
      <c r="A273" s="71"/>
      <c r="B273" s="71"/>
      <c r="C273" s="71" t="s">
        <v>420</v>
      </c>
      <c r="D273" s="22" t="s">
        <v>421</v>
      </c>
      <c r="E273" s="72" t="s">
        <v>234</v>
      </c>
      <c r="F273" s="3">
        <v>631.02</v>
      </c>
      <c r="G273" s="73">
        <f t="shared" si="4"/>
        <v>42.068</v>
      </c>
      <c r="H273" s="74">
        <v>0</v>
      </c>
      <c r="I273" s="26">
        <v>0</v>
      </c>
    </row>
    <row r="274" spans="1:9" ht="16.5" customHeight="1">
      <c r="A274" s="71"/>
      <c r="B274" s="71"/>
      <c r="C274" s="71" t="s">
        <v>332</v>
      </c>
      <c r="D274" s="22" t="s">
        <v>286</v>
      </c>
      <c r="E274" s="72" t="s">
        <v>667</v>
      </c>
      <c r="F274" s="3">
        <v>47168.53</v>
      </c>
      <c r="G274" s="73">
        <f t="shared" si="4"/>
        <v>96.67267174946713</v>
      </c>
      <c r="H274" s="74">
        <v>0</v>
      </c>
      <c r="I274" s="26">
        <v>0</v>
      </c>
    </row>
    <row r="275" spans="1:9" ht="16.5" customHeight="1">
      <c r="A275" s="71"/>
      <c r="B275" s="71"/>
      <c r="C275" s="71" t="s">
        <v>397</v>
      </c>
      <c r="D275" s="22" t="s">
        <v>398</v>
      </c>
      <c r="E275" s="72" t="s">
        <v>668</v>
      </c>
      <c r="F275" s="3">
        <v>0</v>
      </c>
      <c r="G275" s="73">
        <f t="shared" si="4"/>
        <v>0</v>
      </c>
      <c r="H275" s="74">
        <v>0</v>
      </c>
      <c r="I275" s="26">
        <v>0</v>
      </c>
    </row>
    <row r="276" spans="1:9" ht="16.5" customHeight="1">
      <c r="A276" s="71"/>
      <c r="B276" s="71"/>
      <c r="C276" s="71" t="s">
        <v>440</v>
      </c>
      <c r="D276" s="22" t="s">
        <v>441</v>
      </c>
      <c r="E276" s="72" t="s">
        <v>669</v>
      </c>
      <c r="F276" s="3">
        <v>667.3</v>
      </c>
      <c r="G276" s="73">
        <f t="shared" si="4"/>
        <v>99.89520958083833</v>
      </c>
      <c r="H276" s="74">
        <v>0</v>
      </c>
      <c r="I276" s="26">
        <v>0</v>
      </c>
    </row>
    <row r="277" spans="1:9" ht="16.5" customHeight="1">
      <c r="A277" s="71"/>
      <c r="B277" s="71"/>
      <c r="C277" s="71" t="s">
        <v>370</v>
      </c>
      <c r="D277" s="22" t="s">
        <v>371</v>
      </c>
      <c r="E277" s="72" t="s">
        <v>670</v>
      </c>
      <c r="F277" s="3">
        <v>40</v>
      </c>
      <c r="G277" s="73">
        <f t="shared" si="4"/>
        <v>2</v>
      </c>
      <c r="H277" s="74">
        <v>0</v>
      </c>
      <c r="I277" s="26">
        <v>0</v>
      </c>
    </row>
    <row r="278" spans="1:9" ht="16.5" customHeight="1">
      <c r="A278" s="71"/>
      <c r="B278" s="71"/>
      <c r="C278" s="71" t="s">
        <v>443</v>
      </c>
      <c r="D278" s="22" t="s">
        <v>444</v>
      </c>
      <c r="E278" s="72" t="s">
        <v>671</v>
      </c>
      <c r="F278" s="3">
        <v>0</v>
      </c>
      <c r="G278" s="73">
        <f t="shared" si="4"/>
        <v>0</v>
      </c>
      <c r="H278" s="74">
        <v>0</v>
      </c>
      <c r="I278" s="26">
        <v>0</v>
      </c>
    </row>
    <row r="279" spans="1:9" ht="16.5" customHeight="1">
      <c r="A279" s="12"/>
      <c r="B279" s="65" t="s">
        <v>202</v>
      </c>
      <c r="C279" s="14"/>
      <c r="D279" s="66" t="s">
        <v>6</v>
      </c>
      <c r="E279" s="67" t="s">
        <v>201</v>
      </c>
      <c r="F279" s="6">
        <f>SUM(F280:F284)</f>
        <v>961.6600000000001</v>
      </c>
      <c r="G279" s="68">
        <f t="shared" si="4"/>
        <v>86.0161001788909</v>
      </c>
      <c r="H279" s="69">
        <v>0</v>
      </c>
      <c r="I279" s="70">
        <v>0</v>
      </c>
    </row>
    <row r="280" spans="1:9" ht="16.5" customHeight="1">
      <c r="A280" s="71"/>
      <c r="B280" s="71"/>
      <c r="C280" s="71" t="s">
        <v>321</v>
      </c>
      <c r="D280" s="22" t="s">
        <v>322</v>
      </c>
      <c r="E280" s="72" t="s">
        <v>672</v>
      </c>
      <c r="F280" s="3">
        <v>663.2</v>
      </c>
      <c r="G280" s="73">
        <f t="shared" si="4"/>
        <v>88.90080428954424</v>
      </c>
      <c r="H280" s="74">
        <v>0</v>
      </c>
      <c r="I280" s="26">
        <v>0</v>
      </c>
    </row>
    <row r="281" spans="1:9" ht="16.5" customHeight="1">
      <c r="A281" s="71"/>
      <c r="B281" s="71"/>
      <c r="C281" s="71" t="s">
        <v>324</v>
      </c>
      <c r="D281" s="22" t="s">
        <v>325</v>
      </c>
      <c r="E281" s="72" t="s">
        <v>673</v>
      </c>
      <c r="F281" s="3">
        <v>120.59</v>
      </c>
      <c r="G281" s="73">
        <f t="shared" si="4"/>
        <v>88.02189781021897</v>
      </c>
      <c r="H281" s="74">
        <v>0</v>
      </c>
      <c r="I281" s="26">
        <v>0</v>
      </c>
    </row>
    <row r="282" spans="1:9" ht="16.5" customHeight="1">
      <c r="A282" s="71"/>
      <c r="B282" s="71"/>
      <c r="C282" s="71" t="s">
        <v>327</v>
      </c>
      <c r="D282" s="22" t="s">
        <v>289</v>
      </c>
      <c r="E282" s="72" t="s">
        <v>674</v>
      </c>
      <c r="F282" s="3">
        <v>16.27</v>
      </c>
      <c r="G282" s="73">
        <f t="shared" si="4"/>
        <v>85.63157894736842</v>
      </c>
      <c r="H282" s="74">
        <v>0</v>
      </c>
      <c r="I282" s="26">
        <v>0</v>
      </c>
    </row>
    <row r="283" spans="1:9" ht="16.5" customHeight="1">
      <c r="A283" s="71"/>
      <c r="B283" s="71"/>
      <c r="C283" s="71" t="s">
        <v>329</v>
      </c>
      <c r="D283" s="22" t="s">
        <v>330</v>
      </c>
      <c r="E283" s="72" t="s">
        <v>675</v>
      </c>
      <c r="F283" s="3">
        <v>64</v>
      </c>
      <c r="G283" s="73">
        <f t="shared" si="4"/>
        <v>60.37735849056604</v>
      </c>
      <c r="H283" s="74">
        <v>0</v>
      </c>
      <c r="I283" s="26">
        <v>0</v>
      </c>
    </row>
    <row r="284" spans="1:9" ht="16.5" customHeight="1">
      <c r="A284" s="71"/>
      <c r="B284" s="71"/>
      <c r="C284" s="71" t="s">
        <v>332</v>
      </c>
      <c r="D284" s="22" t="s">
        <v>286</v>
      </c>
      <c r="E284" s="72" t="s">
        <v>676</v>
      </c>
      <c r="F284" s="3">
        <v>97.6</v>
      </c>
      <c r="G284" s="73">
        <f t="shared" si="4"/>
        <v>88.72727272727273</v>
      </c>
      <c r="H284" s="74">
        <v>0</v>
      </c>
      <c r="I284" s="26">
        <v>0</v>
      </c>
    </row>
    <row r="285" spans="1:9" ht="16.5" customHeight="1">
      <c r="A285" s="59" t="s">
        <v>203</v>
      </c>
      <c r="B285" s="59"/>
      <c r="C285" s="59"/>
      <c r="D285" s="60" t="s">
        <v>204</v>
      </c>
      <c r="E285" s="61" t="s">
        <v>677</v>
      </c>
      <c r="F285" s="5">
        <f>F286+F288+F290+F292+F300+F313+F315+F318+F322+F324+F342</f>
        <v>2202281.9499999997</v>
      </c>
      <c r="G285" s="62">
        <f t="shared" si="4"/>
        <v>97.23090531487388</v>
      </c>
      <c r="H285" s="63">
        <v>0</v>
      </c>
      <c r="I285" s="64">
        <v>0</v>
      </c>
    </row>
    <row r="286" spans="1:9" ht="16.5" customHeight="1">
      <c r="A286" s="12"/>
      <c r="B286" s="65" t="s">
        <v>678</v>
      </c>
      <c r="C286" s="14"/>
      <c r="D286" s="66" t="s">
        <v>679</v>
      </c>
      <c r="E286" s="67" t="s">
        <v>680</v>
      </c>
      <c r="F286" s="6">
        <f>F287</f>
        <v>241900.08</v>
      </c>
      <c r="G286" s="68">
        <f t="shared" si="4"/>
        <v>99.94632070404495</v>
      </c>
      <c r="H286" s="69">
        <v>0</v>
      </c>
      <c r="I286" s="70">
        <v>0</v>
      </c>
    </row>
    <row r="287" spans="1:9" ht="24.75" customHeight="1">
      <c r="A287" s="71"/>
      <c r="B287" s="71"/>
      <c r="C287" s="71" t="s">
        <v>681</v>
      </c>
      <c r="D287" s="22" t="s">
        <v>682</v>
      </c>
      <c r="E287" s="72" t="s">
        <v>680</v>
      </c>
      <c r="F287" s="3">
        <v>241900.08</v>
      </c>
      <c r="G287" s="73">
        <f t="shared" si="4"/>
        <v>99.94632070404495</v>
      </c>
      <c r="H287" s="74">
        <v>0</v>
      </c>
      <c r="I287" s="26">
        <v>0</v>
      </c>
    </row>
    <row r="288" spans="1:9" ht="16.5" customHeight="1">
      <c r="A288" s="12"/>
      <c r="B288" s="65" t="s">
        <v>683</v>
      </c>
      <c r="C288" s="14"/>
      <c r="D288" s="66" t="s">
        <v>684</v>
      </c>
      <c r="E288" s="67" t="s">
        <v>685</v>
      </c>
      <c r="F288" s="6">
        <f>F289</f>
        <v>4503.68</v>
      </c>
      <c r="G288" s="68">
        <f t="shared" si="4"/>
        <v>99.97069922308546</v>
      </c>
      <c r="H288" s="69">
        <v>0</v>
      </c>
      <c r="I288" s="70">
        <v>0</v>
      </c>
    </row>
    <row r="289" spans="1:9" ht="16.5" customHeight="1">
      <c r="A289" s="71"/>
      <c r="B289" s="71"/>
      <c r="C289" s="71" t="s">
        <v>309</v>
      </c>
      <c r="D289" s="22" t="s">
        <v>310</v>
      </c>
      <c r="E289" s="72" t="s">
        <v>685</v>
      </c>
      <c r="F289" s="3">
        <v>4503.68</v>
      </c>
      <c r="G289" s="73">
        <f t="shared" si="4"/>
        <v>99.97069922308546</v>
      </c>
      <c r="H289" s="74">
        <v>0</v>
      </c>
      <c r="I289" s="26">
        <v>0</v>
      </c>
    </row>
    <row r="290" spans="1:9" ht="16.5" customHeight="1">
      <c r="A290" s="12"/>
      <c r="B290" s="65" t="s">
        <v>686</v>
      </c>
      <c r="C290" s="14"/>
      <c r="D290" s="66" t="s">
        <v>687</v>
      </c>
      <c r="E290" s="67" t="s">
        <v>688</v>
      </c>
      <c r="F290" s="6">
        <f>F291</f>
        <v>2299</v>
      </c>
      <c r="G290" s="68">
        <f t="shared" si="4"/>
        <v>99.95652173913044</v>
      </c>
      <c r="H290" s="69">
        <v>0</v>
      </c>
      <c r="I290" s="70">
        <v>0</v>
      </c>
    </row>
    <row r="291" spans="1:9" ht="16.5" customHeight="1">
      <c r="A291" s="71"/>
      <c r="B291" s="71"/>
      <c r="C291" s="71" t="s">
        <v>332</v>
      </c>
      <c r="D291" s="22" t="s">
        <v>286</v>
      </c>
      <c r="E291" s="72" t="s">
        <v>688</v>
      </c>
      <c r="F291" s="3">
        <v>2299</v>
      </c>
      <c r="G291" s="73">
        <f t="shared" si="4"/>
        <v>99.95652173913044</v>
      </c>
      <c r="H291" s="74">
        <v>0</v>
      </c>
      <c r="I291" s="26">
        <v>0</v>
      </c>
    </row>
    <row r="292" spans="1:9" ht="16.5" customHeight="1">
      <c r="A292" s="12"/>
      <c r="B292" s="65" t="s">
        <v>206</v>
      </c>
      <c r="C292" s="14"/>
      <c r="D292" s="66" t="s">
        <v>207</v>
      </c>
      <c r="E292" s="67" t="s">
        <v>689</v>
      </c>
      <c r="F292" s="6">
        <f>SUM(F293:F299)</f>
        <v>38198.770000000004</v>
      </c>
      <c r="G292" s="68">
        <f t="shared" si="4"/>
        <v>96.7449346570763</v>
      </c>
      <c r="H292" s="69">
        <v>0</v>
      </c>
      <c r="I292" s="70">
        <v>0</v>
      </c>
    </row>
    <row r="293" spans="1:9" ht="16.5" customHeight="1">
      <c r="A293" s="71"/>
      <c r="B293" s="71"/>
      <c r="C293" s="71" t="s">
        <v>321</v>
      </c>
      <c r="D293" s="22" t="s">
        <v>322</v>
      </c>
      <c r="E293" s="72" t="s">
        <v>690</v>
      </c>
      <c r="F293" s="3">
        <v>27326.87</v>
      </c>
      <c r="G293" s="73">
        <f t="shared" si="4"/>
        <v>97.19330630246124</v>
      </c>
      <c r="H293" s="74">
        <v>0</v>
      </c>
      <c r="I293" s="26">
        <v>0</v>
      </c>
    </row>
    <row r="294" spans="1:9" ht="16.5" customHeight="1">
      <c r="A294" s="71"/>
      <c r="B294" s="71"/>
      <c r="C294" s="71" t="s">
        <v>413</v>
      </c>
      <c r="D294" s="22" t="s">
        <v>414</v>
      </c>
      <c r="E294" s="72" t="s">
        <v>691</v>
      </c>
      <c r="F294" s="3">
        <v>2245.92</v>
      </c>
      <c r="G294" s="73">
        <f t="shared" si="4"/>
        <v>99.99643811219947</v>
      </c>
      <c r="H294" s="74">
        <v>0</v>
      </c>
      <c r="I294" s="26">
        <v>0</v>
      </c>
    </row>
    <row r="295" spans="1:9" ht="16.5" customHeight="1">
      <c r="A295" s="71"/>
      <c r="B295" s="71"/>
      <c r="C295" s="71" t="s">
        <v>324</v>
      </c>
      <c r="D295" s="22" t="s">
        <v>325</v>
      </c>
      <c r="E295" s="72" t="s">
        <v>692</v>
      </c>
      <c r="F295" s="3">
        <v>5313.44</v>
      </c>
      <c r="G295" s="73">
        <f t="shared" si="4"/>
        <v>97.351410773177</v>
      </c>
      <c r="H295" s="74">
        <v>0</v>
      </c>
      <c r="I295" s="26">
        <v>0</v>
      </c>
    </row>
    <row r="296" spans="1:9" ht="16.5" customHeight="1">
      <c r="A296" s="71"/>
      <c r="B296" s="71"/>
      <c r="C296" s="71" t="s">
        <v>327</v>
      </c>
      <c r="D296" s="22" t="s">
        <v>289</v>
      </c>
      <c r="E296" s="72" t="s">
        <v>693</v>
      </c>
      <c r="F296" s="3">
        <v>724.54</v>
      </c>
      <c r="G296" s="73">
        <f t="shared" si="4"/>
        <v>97.25369127516778</v>
      </c>
      <c r="H296" s="74">
        <v>0</v>
      </c>
      <c r="I296" s="26">
        <v>0</v>
      </c>
    </row>
    <row r="297" spans="1:9" ht="16.5" customHeight="1">
      <c r="A297" s="71"/>
      <c r="B297" s="71"/>
      <c r="C297" s="71" t="s">
        <v>397</v>
      </c>
      <c r="D297" s="22" t="s">
        <v>398</v>
      </c>
      <c r="E297" s="72" t="s">
        <v>694</v>
      </c>
      <c r="F297" s="3">
        <v>1244.07</v>
      </c>
      <c r="G297" s="73">
        <f t="shared" si="4"/>
        <v>84.74591280653951</v>
      </c>
      <c r="H297" s="74">
        <v>0</v>
      </c>
      <c r="I297" s="26">
        <v>0</v>
      </c>
    </row>
    <row r="298" spans="1:9" ht="16.5" customHeight="1">
      <c r="A298" s="71"/>
      <c r="B298" s="71"/>
      <c r="C298" s="71" t="s">
        <v>440</v>
      </c>
      <c r="D298" s="22" t="s">
        <v>441</v>
      </c>
      <c r="E298" s="72" t="s">
        <v>695</v>
      </c>
      <c r="F298" s="3">
        <v>1093.93</v>
      </c>
      <c r="G298" s="73">
        <f t="shared" si="4"/>
        <v>99.99360146252285</v>
      </c>
      <c r="H298" s="74">
        <v>0</v>
      </c>
      <c r="I298" s="26">
        <v>0</v>
      </c>
    </row>
    <row r="299" spans="1:9" ht="16.5" customHeight="1">
      <c r="A299" s="71"/>
      <c r="B299" s="71"/>
      <c r="C299" s="71" t="s">
        <v>443</v>
      </c>
      <c r="D299" s="22" t="s">
        <v>444</v>
      </c>
      <c r="E299" s="72" t="s">
        <v>696</v>
      </c>
      <c r="F299" s="3">
        <v>250</v>
      </c>
      <c r="G299" s="73">
        <f t="shared" si="4"/>
        <v>70.0280112044818</v>
      </c>
      <c r="H299" s="74">
        <v>0</v>
      </c>
      <c r="I299" s="26">
        <v>0</v>
      </c>
    </row>
    <row r="300" spans="1:9" ht="30" customHeight="1">
      <c r="A300" s="12"/>
      <c r="B300" s="65" t="s">
        <v>209</v>
      </c>
      <c r="C300" s="14"/>
      <c r="D300" s="66" t="s">
        <v>210</v>
      </c>
      <c r="E300" s="67" t="s">
        <v>697</v>
      </c>
      <c r="F300" s="6">
        <f>SUM(F301:F312)</f>
        <v>1024652.8400000001</v>
      </c>
      <c r="G300" s="68">
        <f t="shared" si="4"/>
        <v>98.52838530823873</v>
      </c>
      <c r="H300" s="69">
        <v>0</v>
      </c>
      <c r="I300" s="70">
        <v>0</v>
      </c>
    </row>
    <row r="301" spans="1:9" ht="16.5" customHeight="1">
      <c r="A301" s="71"/>
      <c r="B301" s="71"/>
      <c r="C301" s="71" t="s">
        <v>698</v>
      </c>
      <c r="D301" s="22" t="s">
        <v>288</v>
      </c>
      <c r="E301" s="72" t="s">
        <v>699</v>
      </c>
      <c r="F301" s="3">
        <v>951649.5</v>
      </c>
      <c r="G301" s="73">
        <f t="shared" si="4"/>
        <v>98.97077206914697</v>
      </c>
      <c r="H301" s="74">
        <v>0</v>
      </c>
      <c r="I301" s="26">
        <v>0</v>
      </c>
    </row>
    <row r="302" spans="1:9" ht="16.5" customHeight="1">
      <c r="A302" s="71"/>
      <c r="B302" s="71"/>
      <c r="C302" s="71" t="s">
        <v>321</v>
      </c>
      <c r="D302" s="22" t="s">
        <v>322</v>
      </c>
      <c r="E302" s="72" t="s">
        <v>700</v>
      </c>
      <c r="F302" s="3">
        <v>20026.56</v>
      </c>
      <c r="G302" s="73">
        <f t="shared" si="4"/>
        <v>97.57154689403168</v>
      </c>
      <c r="H302" s="74">
        <v>0</v>
      </c>
      <c r="I302" s="26">
        <v>0</v>
      </c>
    </row>
    <row r="303" spans="1:9" ht="16.5" customHeight="1">
      <c r="A303" s="71"/>
      <c r="B303" s="71"/>
      <c r="C303" s="71" t="s">
        <v>324</v>
      </c>
      <c r="D303" s="22" t="s">
        <v>325</v>
      </c>
      <c r="E303" s="72" t="s">
        <v>701</v>
      </c>
      <c r="F303" s="3">
        <v>38876.46</v>
      </c>
      <c r="G303" s="73">
        <f t="shared" si="4"/>
        <v>97.9255919395466</v>
      </c>
      <c r="H303" s="74">
        <v>0</v>
      </c>
      <c r="I303" s="26">
        <v>0</v>
      </c>
    </row>
    <row r="304" spans="1:9" ht="16.5" customHeight="1">
      <c r="A304" s="71"/>
      <c r="B304" s="71"/>
      <c r="C304" s="71" t="s">
        <v>327</v>
      </c>
      <c r="D304" s="22" t="s">
        <v>289</v>
      </c>
      <c r="E304" s="72" t="s">
        <v>702</v>
      </c>
      <c r="F304" s="3">
        <v>482</v>
      </c>
      <c r="G304" s="73">
        <f t="shared" si="4"/>
        <v>95.82504970178927</v>
      </c>
      <c r="H304" s="74">
        <v>0</v>
      </c>
      <c r="I304" s="26">
        <v>0</v>
      </c>
    </row>
    <row r="305" spans="1:9" ht="16.5" customHeight="1">
      <c r="A305" s="71"/>
      <c r="B305" s="71"/>
      <c r="C305" s="71" t="s">
        <v>329</v>
      </c>
      <c r="D305" s="22" t="s">
        <v>330</v>
      </c>
      <c r="E305" s="72" t="s">
        <v>703</v>
      </c>
      <c r="F305" s="3">
        <v>825.98</v>
      </c>
      <c r="G305" s="73">
        <f t="shared" si="4"/>
        <v>68.54605809128631</v>
      </c>
      <c r="H305" s="74">
        <v>0</v>
      </c>
      <c r="I305" s="26">
        <v>0</v>
      </c>
    </row>
    <row r="306" spans="1:9" ht="16.5" customHeight="1">
      <c r="A306" s="71"/>
      <c r="B306" s="71"/>
      <c r="C306" s="71" t="s">
        <v>420</v>
      </c>
      <c r="D306" s="22" t="s">
        <v>421</v>
      </c>
      <c r="E306" s="72" t="s">
        <v>704</v>
      </c>
      <c r="F306" s="3">
        <v>1087.17</v>
      </c>
      <c r="G306" s="73">
        <f t="shared" si="4"/>
        <v>34.38235294117647</v>
      </c>
      <c r="H306" s="74">
        <v>0</v>
      </c>
      <c r="I306" s="26">
        <v>0</v>
      </c>
    </row>
    <row r="307" spans="1:9" ht="16.5" customHeight="1">
      <c r="A307" s="71"/>
      <c r="B307" s="71"/>
      <c r="C307" s="71" t="s">
        <v>332</v>
      </c>
      <c r="D307" s="22" t="s">
        <v>286</v>
      </c>
      <c r="E307" s="72" t="s">
        <v>705</v>
      </c>
      <c r="F307" s="3">
        <v>9264.55</v>
      </c>
      <c r="G307" s="73">
        <f t="shared" si="4"/>
        <v>87.715868206779</v>
      </c>
      <c r="H307" s="74">
        <v>0</v>
      </c>
      <c r="I307" s="26">
        <v>0</v>
      </c>
    </row>
    <row r="308" spans="1:9" ht="19.5" customHeight="1">
      <c r="A308" s="71"/>
      <c r="B308" s="71"/>
      <c r="C308" s="71" t="s">
        <v>434</v>
      </c>
      <c r="D308" s="22" t="s">
        <v>435</v>
      </c>
      <c r="E308" s="72" t="s">
        <v>239</v>
      </c>
      <c r="F308" s="3">
        <v>448.75</v>
      </c>
      <c r="G308" s="73">
        <f t="shared" si="4"/>
        <v>89.75</v>
      </c>
      <c r="H308" s="74">
        <v>0</v>
      </c>
      <c r="I308" s="26">
        <v>0</v>
      </c>
    </row>
    <row r="309" spans="1:9" ht="16.5" customHeight="1">
      <c r="A309" s="71"/>
      <c r="B309" s="71"/>
      <c r="C309" s="71" t="s">
        <v>397</v>
      </c>
      <c r="D309" s="22" t="s">
        <v>398</v>
      </c>
      <c r="E309" s="72" t="s">
        <v>640</v>
      </c>
      <c r="F309" s="3">
        <v>0</v>
      </c>
      <c r="G309" s="73">
        <f t="shared" si="4"/>
        <v>0</v>
      </c>
      <c r="H309" s="74">
        <v>0</v>
      </c>
      <c r="I309" s="26">
        <v>0</v>
      </c>
    </row>
    <row r="310" spans="1:9" ht="16.5" customHeight="1">
      <c r="A310" s="71"/>
      <c r="B310" s="71"/>
      <c r="C310" s="71" t="s">
        <v>440</v>
      </c>
      <c r="D310" s="22" t="s">
        <v>441</v>
      </c>
      <c r="E310" s="72" t="s">
        <v>695</v>
      </c>
      <c r="F310" s="3">
        <v>1093.93</v>
      </c>
      <c r="G310" s="73">
        <f t="shared" si="4"/>
        <v>99.99360146252285</v>
      </c>
      <c r="H310" s="74">
        <v>0</v>
      </c>
      <c r="I310" s="26">
        <v>0</v>
      </c>
    </row>
    <row r="311" spans="1:9" ht="16.5" customHeight="1">
      <c r="A311" s="71"/>
      <c r="B311" s="71"/>
      <c r="C311" s="71" t="s">
        <v>574</v>
      </c>
      <c r="D311" s="22" t="s">
        <v>51</v>
      </c>
      <c r="E311" s="72" t="s">
        <v>706</v>
      </c>
      <c r="F311" s="3">
        <v>558.94</v>
      </c>
      <c r="G311" s="73">
        <f t="shared" si="4"/>
        <v>99.8107142857143</v>
      </c>
      <c r="H311" s="74">
        <v>0</v>
      </c>
      <c r="I311" s="26">
        <v>0</v>
      </c>
    </row>
    <row r="312" spans="1:9" ht="16.5" customHeight="1">
      <c r="A312" s="71"/>
      <c r="B312" s="71"/>
      <c r="C312" s="71" t="s">
        <v>443</v>
      </c>
      <c r="D312" s="22" t="s">
        <v>444</v>
      </c>
      <c r="E312" s="72" t="s">
        <v>707</v>
      </c>
      <c r="F312" s="3">
        <v>339</v>
      </c>
      <c r="G312" s="73">
        <f t="shared" si="4"/>
        <v>61.63636363636363</v>
      </c>
      <c r="H312" s="74">
        <v>0</v>
      </c>
      <c r="I312" s="26">
        <v>0</v>
      </c>
    </row>
    <row r="313" spans="1:9" ht="39.75" customHeight="1">
      <c r="A313" s="12"/>
      <c r="B313" s="65" t="s">
        <v>217</v>
      </c>
      <c r="C313" s="14"/>
      <c r="D313" s="66" t="s">
        <v>218</v>
      </c>
      <c r="E313" s="67" t="s">
        <v>708</v>
      </c>
      <c r="F313" s="6">
        <f>F314</f>
        <v>6148.72</v>
      </c>
      <c r="G313" s="68">
        <f t="shared" si="4"/>
        <v>97.1822348664454</v>
      </c>
      <c r="H313" s="69">
        <v>0</v>
      </c>
      <c r="I313" s="70">
        <v>0</v>
      </c>
    </row>
    <row r="314" spans="1:9" ht="16.5" customHeight="1">
      <c r="A314" s="71"/>
      <c r="B314" s="71"/>
      <c r="C314" s="71" t="s">
        <v>709</v>
      </c>
      <c r="D314" s="22" t="s">
        <v>710</v>
      </c>
      <c r="E314" s="72" t="s">
        <v>708</v>
      </c>
      <c r="F314" s="3">
        <v>6148.72</v>
      </c>
      <c r="G314" s="73">
        <f t="shared" si="4"/>
        <v>97.1822348664454</v>
      </c>
      <c r="H314" s="74">
        <v>0</v>
      </c>
      <c r="I314" s="26">
        <v>0</v>
      </c>
    </row>
    <row r="315" spans="1:9" ht="19.5" customHeight="1">
      <c r="A315" s="12"/>
      <c r="B315" s="65" t="s">
        <v>222</v>
      </c>
      <c r="C315" s="14"/>
      <c r="D315" s="66" t="s">
        <v>223</v>
      </c>
      <c r="E315" s="67" t="s">
        <v>711</v>
      </c>
      <c r="F315" s="6">
        <f>SUM(F316:F317)</f>
        <v>288526.18</v>
      </c>
      <c r="G315" s="68">
        <f t="shared" si="4"/>
        <v>98.62861576957523</v>
      </c>
      <c r="H315" s="69">
        <v>0</v>
      </c>
      <c r="I315" s="70">
        <v>0</v>
      </c>
    </row>
    <row r="316" spans="1:9" ht="16.5" customHeight="1">
      <c r="A316" s="71"/>
      <c r="B316" s="71"/>
      <c r="C316" s="71" t="s">
        <v>698</v>
      </c>
      <c r="D316" s="22" t="s">
        <v>288</v>
      </c>
      <c r="E316" s="72" t="s">
        <v>712</v>
      </c>
      <c r="F316" s="3">
        <v>288419.49</v>
      </c>
      <c r="G316" s="73">
        <f t="shared" si="4"/>
        <v>98.6282199903567</v>
      </c>
      <c r="H316" s="74">
        <v>0</v>
      </c>
      <c r="I316" s="26">
        <v>0</v>
      </c>
    </row>
    <row r="317" spans="1:9" ht="16.5" customHeight="1">
      <c r="A317" s="71"/>
      <c r="B317" s="71"/>
      <c r="C317" s="71" t="s">
        <v>324</v>
      </c>
      <c r="D317" s="22" t="s">
        <v>325</v>
      </c>
      <c r="E317" s="72" t="s">
        <v>713</v>
      </c>
      <c r="F317" s="3">
        <v>106.69</v>
      </c>
      <c r="G317" s="73">
        <f t="shared" si="4"/>
        <v>99.71028037383178</v>
      </c>
      <c r="H317" s="74">
        <v>0</v>
      </c>
      <c r="I317" s="26">
        <v>0</v>
      </c>
    </row>
    <row r="318" spans="1:9" ht="16.5" customHeight="1">
      <c r="A318" s="12"/>
      <c r="B318" s="65" t="s">
        <v>225</v>
      </c>
      <c r="C318" s="14"/>
      <c r="D318" s="66" t="s">
        <v>226</v>
      </c>
      <c r="E318" s="67" t="s">
        <v>714</v>
      </c>
      <c r="F318" s="6">
        <f>SUM(F319:F321)</f>
        <v>13063.24</v>
      </c>
      <c r="G318" s="68">
        <f t="shared" si="4"/>
        <v>89.93005645050255</v>
      </c>
      <c r="H318" s="69">
        <v>0</v>
      </c>
      <c r="I318" s="70">
        <v>0</v>
      </c>
    </row>
    <row r="319" spans="1:9" ht="16.5" customHeight="1">
      <c r="A319" s="71"/>
      <c r="B319" s="71"/>
      <c r="C319" s="71" t="s">
        <v>698</v>
      </c>
      <c r="D319" s="22" t="s">
        <v>288</v>
      </c>
      <c r="E319" s="72" t="s">
        <v>715</v>
      </c>
      <c r="F319" s="3">
        <v>11864.14</v>
      </c>
      <c r="G319" s="73">
        <f t="shared" si="4"/>
        <v>94.44467441490208</v>
      </c>
      <c r="H319" s="74">
        <v>0</v>
      </c>
      <c r="I319" s="26">
        <v>0</v>
      </c>
    </row>
    <row r="320" spans="1:9" ht="16.5" customHeight="1">
      <c r="A320" s="71"/>
      <c r="B320" s="71"/>
      <c r="C320" s="71" t="s">
        <v>329</v>
      </c>
      <c r="D320" s="22" t="s">
        <v>330</v>
      </c>
      <c r="E320" s="72" t="s">
        <v>716</v>
      </c>
      <c r="F320" s="3">
        <v>9</v>
      </c>
      <c r="G320" s="73">
        <f t="shared" si="4"/>
        <v>100</v>
      </c>
      <c r="H320" s="74">
        <v>0</v>
      </c>
      <c r="I320" s="26">
        <v>0</v>
      </c>
    </row>
    <row r="321" spans="1:9" ht="16.5" customHeight="1">
      <c r="A321" s="71"/>
      <c r="B321" s="71"/>
      <c r="C321" s="71" t="s">
        <v>332</v>
      </c>
      <c r="D321" s="22" t="s">
        <v>286</v>
      </c>
      <c r="E321" s="72" t="s">
        <v>717</v>
      </c>
      <c r="F321" s="3">
        <v>1190.1</v>
      </c>
      <c r="G321" s="73">
        <f t="shared" si="4"/>
        <v>60.87468030690536</v>
      </c>
      <c r="H321" s="74">
        <v>0</v>
      </c>
      <c r="I321" s="26">
        <v>0</v>
      </c>
    </row>
    <row r="322" spans="1:9" ht="16.5" customHeight="1">
      <c r="A322" s="12"/>
      <c r="B322" s="65" t="s">
        <v>228</v>
      </c>
      <c r="C322" s="14"/>
      <c r="D322" s="66" t="s">
        <v>229</v>
      </c>
      <c r="E322" s="67" t="s">
        <v>718</v>
      </c>
      <c r="F322" s="6">
        <f>F323</f>
        <v>41414.16</v>
      </c>
      <c r="G322" s="68">
        <f t="shared" si="4"/>
        <v>99.70666409861326</v>
      </c>
      <c r="H322" s="69">
        <v>0</v>
      </c>
      <c r="I322" s="70">
        <v>0</v>
      </c>
    </row>
    <row r="323" spans="1:9" ht="16.5" customHeight="1">
      <c r="A323" s="71"/>
      <c r="B323" s="71"/>
      <c r="C323" s="71" t="s">
        <v>698</v>
      </c>
      <c r="D323" s="22" t="s">
        <v>288</v>
      </c>
      <c r="E323" s="72" t="s">
        <v>718</v>
      </c>
      <c r="F323" s="3">
        <v>41414.16</v>
      </c>
      <c r="G323" s="73">
        <f t="shared" si="4"/>
        <v>99.70666409861326</v>
      </c>
      <c r="H323" s="74">
        <v>0</v>
      </c>
      <c r="I323" s="26">
        <v>0</v>
      </c>
    </row>
    <row r="324" spans="1:9" ht="16.5" customHeight="1">
      <c r="A324" s="12"/>
      <c r="B324" s="65" t="s">
        <v>231</v>
      </c>
      <c r="C324" s="14"/>
      <c r="D324" s="66" t="s">
        <v>232</v>
      </c>
      <c r="E324" s="67" t="s">
        <v>719</v>
      </c>
      <c r="F324" s="6">
        <f>SUM(F325:F341)</f>
        <v>391240.45</v>
      </c>
      <c r="G324" s="68">
        <f aca="true" t="shared" si="5" ref="G324:G388">F324*100/E324</f>
        <v>91.17252476574207</v>
      </c>
      <c r="H324" s="69">
        <v>0</v>
      </c>
      <c r="I324" s="70">
        <v>0</v>
      </c>
    </row>
    <row r="325" spans="1:9" ht="16.5" customHeight="1">
      <c r="A325" s="71"/>
      <c r="B325" s="71"/>
      <c r="C325" s="71" t="s">
        <v>409</v>
      </c>
      <c r="D325" s="22" t="s">
        <v>410</v>
      </c>
      <c r="E325" s="72" t="s">
        <v>720</v>
      </c>
      <c r="F325" s="3">
        <v>112.42</v>
      </c>
      <c r="G325" s="73">
        <f t="shared" si="5"/>
        <v>30.383783783783784</v>
      </c>
      <c r="H325" s="74">
        <v>0</v>
      </c>
      <c r="I325" s="26">
        <v>0</v>
      </c>
    </row>
    <row r="326" spans="1:9" ht="16.5" customHeight="1">
      <c r="A326" s="71"/>
      <c r="B326" s="71"/>
      <c r="C326" s="71" t="s">
        <v>321</v>
      </c>
      <c r="D326" s="22" t="s">
        <v>322</v>
      </c>
      <c r="E326" s="72" t="s">
        <v>721</v>
      </c>
      <c r="F326" s="3">
        <v>262121.33</v>
      </c>
      <c r="G326" s="73">
        <f t="shared" si="5"/>
        <v>90.16684496761344</v>
      </c>
      <c r="H326" s="74">
        <v>0</v>
      </c>
      <c r="I326" s="26">
        <v>0</v>
      </c>
    </row>
    <row r="327" spans="1:9" ht="16.5" customHeight="1">
      <c r="A327" s="71"/>
      <c r="B327" s="71"/>
      <c r="C327" s="71" t="s">
        <v>413</v>
      </c>
      <c r="D327" s="22" t="s">
        <v>414</v>
      </c>
      <c r="E327" s="72" t="s">
        <v>722</v>
      </c>
      <c r="F327" s="3">
        <v>23517.8</v>
      </c>
      <c r="G327" s="73">
        <f t="shared" si="5"/>
        <v>99.18518830922356</v>
      </c>
      <c r="H327" s="74">
        <v>0</v>
      </c>
      <c r="I327" s="26">
        <v>0</v>
      </c>
    </row>
    <row r="328" spans="1:9" ht="16.5" customHeight="1">
      <c r="A328" s="71"/>
      <c r="B328" s="71"/>
      <c r="C328" s="71" t="s">
        <v>324</v>
      </c>
      <c r="D328" s="22" t="s">
        <v>325</v>
      </c>
      <c r="E328" s="72" t="s">
        <v>723</v>
      </c>
      <c r="F328" s="3">
        <v>51606.89</v>
      </c>
      <c r="G328" s="73">
        <f t="shared" si="5"/>
        <v>98.8524116001992</v>
      </c>
      <c r="H328" s="74">
        <v>0</v>
      </c>
      <c r="I328" s="26">
        <v>0</v>
      </c>
    </row>
    <row r="329" spans="1:9" ht="16.5" customHeight="1">
      <c r="A329" s="71"/>
      <c r="B329" s="71"/>
      <c r="C329" s="71" t="s">
        <v>327</v>
      </c>
      <c r="D329" s="22" t="s">
        <v>289</v>
      </c>
      <c r="E329" s="72" t="s">
        <v>724</v>
      </c>
      <c r="F329" s="3">
        <v>5024.74</v>
      </c>
      <c r="G329" s="73">
        <f t="shared" si="5"/>
        <v>83.85747663551402</v>
      </c>
      <c r="H329" s="74">
        <v>0</v>
      </c>
      <c r="I329" s="26">
        <v>0</v>
      </c>
    </row>
    <row r="330" spans="1:9" ht="16.5" customHeight="1">
      <c r="A330" s="71"/>
      <c r="B330" s="71"/>
      <c r="C330" s="71" t="s">
        <v>329</v>
      </c>
      <c r="D330" s="22" t="s">
        <v>330</v>
      </c>
      <c r="E330" s="72" t="s">
        <v>725</v>
      </c>
      <c r="F330" s="3">
        <v>12811.34</v>
      </c>
      <c r="G330" s="73">
        <f t="shared" si="5"/>
        <v>95.9291651067016</v>
      </c>
      <c r="H330" s="74">
        <v>0</v>
      </c>
      <c r="I330" s="26">
        <v>0</v>
      </c>
    </row>
    <row r="331" spans="1:9" ht="16.5" customHeight="1">
      <c r="A331" s="71"/>
      <c r="B331" s="71"/>
      <c r="C331" s="71" t="s">
        <v>420</v>
      </c>
      <c r="D331" s="22" t="s">
        <v>421</v>
      </c>
      <c r="E331" s="72" t="s">
        <v>726</v>
      </c>
      <c r="F331" s="3">
        <v>7208.62</v>
      </c>
      <c r="G331" s="73">
        <f t="shared" si="5"/>
        <v>72.6968535699879</v>
      </c>
      <c r="H331" s="74">
        <v>0</v>
      </c>
      <c r="I331" s="26">
        <v>0</v>
      </c>
    </row>
    <row r="332" spans="1:9" ht="16.5" customHeight="1">
      <c r="A332" s="71"/>
      <c r="B332" s="71"/>
      <c r="C332" s="71" t="s">
        <v>424</v>
      </c>
      <c r="D332" s="22" t="s">
        <v>425</v>
      </c>
      <c r="E332" s="72" t="s">
        <v>727</v>
      </c>
      <c r="F332" s="3">
        <v>374</v>
      </c>
      <c r="G332" s="73">
        <f t="shared" si="5"/>
        <v>81.48148148148148</v>
      </c>
      <c r="H332" s="74">
        <v>0</v>
      </c>
      <c r="I332" s="26">
        <v>0</v>
      </c>
    </row>
    <row r="333" spans="1:9" ht="16.5" customHeight="1">
      <c r="A333" s="71"/>
      <c r="B333" s="71"/>
      <c r="C333" s="71" t="s">
        <v>332</v>
      </c>
      <c r="D333" s="22" t="s">
        <v>286</v>
      </c>
      <c r="E333" s="72" t="s">
        <v>728</v>
      </c>
      <c r="F333" s="3">
        <v>13263.31</v>
      </c>
      <c r="G333" s="73">
        <f t="shared" si="5"/>
        <v>93.97938071281797</v>
      </c>
      <c r="H333" s="74">
        <v>0</v>
      </c>
      <c r="I333" s="26">
        <v>0</v>
      </c>
    </row>
    <row r="334" spans="1:9" ht="27" customHeight="1">
      <c r="A334" s="71"/>
      <c r="B334" s="71"/>
      <c r="C334" s="71" t="s">
        <v>431</v>
      </c>
      <c r="D334" s="22" t="s">
        <v>432</v>
      </c>
      <c r="E334" s="72" t="s">
        <v>729</v>
      </c>
      <c r="F334" s="3">
        <v>1095.82</v>
      </c>
      <c r="G334" s="73">
        <f t="shared" si="5"/>
        <v>75.99306518723995</v>
      </c>
      <c r="H334" s="74">
        <v>0</v>
      </c>
      <c r="I334" s="26">
        <v>0</v>
      </c>
    </row>
    <row r="335" spans="1:9" ht="27" customHeight="1">
      <c r="A335" s="71"/>
      <c r="B335" s="71"/>
      <c r="C335" s="71"/>
      <c r="D335" s="22"/>
      <c r="E335" s="72"/>
      <c r="F335" s="3"/>
      <c r="G335" s="73"/>
      <c r="H335" s="74"/>
      <c r="I335" s="26"/>
    </row>
    <row r="336" spans="1:9" ht="24" customHeight="1">
      <c r="A336" s="71"/>
      <c r="B336" s="71"/>
      <c r="C336" s="71" t="s">
        <v>434</v>
      </c>
      <c r="D336" s="22" t="s">
        <v>435</v>
      </c>
      <c r="E336" s="72" t="s">
        <v>730</v>
      </c>
      <c r="F336" s="3">
        <v>2191.23</v>
      </c>
      <c r="G336" s="73">
        <f t="shared" si="5"/>
        <v>67.17443286327406</v>
      </c>
      <c r="H336" s="74">
        <v>0</v>
      </c>
      <c r="I336" s="26">
        <v>0</v>
      </c>
    </row>
    <row r="337" spans="1:9" ht="16.5" customHeight="1">
      <c r="A337" s="71"/>
      <c r="B337" s="71"/>
      <c r="C337" s="71" t="s">
        <v>397</v>
      </c>
      <c r="D337" s="22" t="s">
        <v>398</v>
      </c>
      <c r="E337" s="72" t="s">
        <v>731</v>
      </c>
      <c r="F337" s="3">
        <v>4750.82</v>
      </c>
      <c r="G337" s="73">
        <f t="shared" si="5"/>
        <v>94.69443890771377</v>
      </c>
      <c r="H337" s="74">
        <v>0</v>
      </c>
      <c r="I337" s="26">
        <v>0</v>
      </c>
    </row>
    <row r="338" spans="1:9" ht="16.5" customHeight="1">
      <c r="A338" s="71"/>
      <c r="B338" s="71"/>
      <c r="C338" s="71" t="s">
        <v>309</v>
      </c>
      <c r="D338" s="22" t="s">
        <v>310</v>
      </c>
      <c r="E338" s="72" t="s">
        <v>732</v>
      </c>
      <c r="F338" s="3">
        <v>629</v>
      </c>
      <c r="G338" s="73">
        <f t="shared" si="5"/>
        <v>95.01510574018127</v>
      </c>
      <c r="H338" s="74">
        <v>0</v>
      </c>
      <c r="I338" s="26">
        <v>0</v>
      </c>
    </row>
    <row r="339" spans="1:9" ht="16.5" customHeight="1">
      <c r="A339" s="71"/>
      <c r="B339" s="71"/>
      <c r="C339" s="71" t="s">
        <v>440</v>
      </c>
      <c r="D339" s="22" t="s">
        <v>441</v>
      </c>
      <c r="E339" s="72" t="s">
        <v>733</v>
      </c>
      <c r="F339" s="3">
        <v>5743.13</v>
      </c>
      <c r="G339" s="73">
        <f t="shared" si="5"/>
        <v>99.98485376044569</v>
      </c>
      <c r="H339" s="74">
        <v>0</v>
      </c>
      <c r="I339" s="26">
        <v>0</v>
      </c>
    </row>
    <row r="340" spans="1:9" ht="16.5" customHeight="1">
      <c r="A340" s="71"/>
      <c r="B340" s="71"/>
      <c r="C340" s="71" t="s">
        <v>370</v>
      </c>
      <c r="D340" s="22" t="s">
        <v>371</v>
      </c>
      <c r="E340" s="72" t="s">
        <v>734</v>
      </c>
      <c r="F340" s="3">
        <v>0</v>
      </c>
      <c r="G340" s="73">
        <f t="shared" si="5"/>
        <v>0</v>
      </c>
      <c r="H340" s="74">
        <v>0</v>
      </c>
      <c r="I340" s="26">
        <v>0</v>
      </c>
    </row>
    <row r="341" spans="1:9" ht="16.5" customHeight="1">
      <c r="A341" s="71"/>
      <c r="B341" s="71"/>
      <c r="C341" s="71" t="s">
        <v>443</v>
      </c>
      <c r="D341" s="22" t="s">
        <v>444</v>
      </c>
      <c r="E341" s="72" t="s">
        <v>735</v>
      </c>
      <c r="F341" s="3">
        <v>790</v>
      </c>
      <c r="G341" s="73">
        <f t="shared" si="5"/>
        <v>38.42412451361868</v>
      </c>
      <c r="H341" s="74">
        <v>0</v>
      </c>
      <c r="I341" s="26">
        <v>0</v>
      </c>
    </row>
    <row r="342" spans="1:9" ht="16.5" customHeight="1">
      <c r="A342" s="12"/>
      <c r="B342" s="65" t="s">
        <v>237</v>
      </c>
      <c r="C342" s="14"/>
      <c r="D342" s="66" t="s">
        <v>6</v>
      </c>
      <c r="E342" s="67" t="s">
        <v>736</v>
      </c>
      <c r="F342" s="6">
        <f>SUM(F343:F348)</f>
        <v>150334.83</v>
      </c>
      <c r="G342" s="68">
        <f t="shared" si="5"/>
        <v>98.46528641978541</v>
      </c>
      <c r="H342" s="69">
        <v>0</v>
      </c>
      <c r="I342" s="70">
        <v>0</v>
      </c>
    </row>
    <row r="343" spans="1:9" ht="16.5" customHeight="1">
      <c r="A343" s="71"/>
      <c r="B343" s="71"/>
      <c r="C343" s="71" t="s">
        <v>698</v>
      </c>
      <c r="D343" s="22" t="s">
        <v>288</v>
      </c>
      <c r="E343" s="72" t="s">
        <v>737</v>
      </c>
      <c r="F343" s="3">
        <v>119628</v>
      </c>
      <c r="G343" s="73">
        <f t="shared" si="5"/>
        <v>99.50094819842299</v>
      </c>
      <c r="H343" s="74">
        <v>0</v>
      </c>
      <c r="I343" s="26">
        <v>0</v>
      </c>
    </row>
    <row r="344" spans="1:9" ht="16.5" customHeight="1">
      <c r="A344" s="71"/>
      <c r="B344" s="71"/>
      <c r="C344" s="71" t="s">
        <v>321</v>
      </c>
      <c r="D344" s="22" t="s">
        <v>322</v>
      </c>
      <c r="E344" s="72" t="s">
        <v>738</v>
      </c>
      <c r="F344" s="3">
        <v>155.56</v>
      </c>
      <c r="G344" s="73">
        <f t="shared" si="5"/>
        <v>19.51819322459222</v>
      </c>
      <c r="H344" s="74">
        <v>0</v>
      </c>
      <c r="I344" s="26">
        <v>0</v>
      </c>
    </row>
    <row r="345" spans="1:9" ht="16.5" customHeight="1">
      <c r="A345" s="71"/>
      <c r="B345" s="71"/>
      <c r="C345" s="71" t="s">
        <v>324</v>
      </c>
      <c r="D345" s="22" t="s">
        <v>325</v>
      </c>
      <c r="E345" s="72" t="s">
        <v>578</v>
      </c>
      <c r="F345" s="3">
        <v>28.19</v>
      </c>
      <c r="G345" s="73">
        <f t="shared" si="5"/>
        <v>19.44137931034483</v>
      </c>
      <c r="H345" s="74">
        <v>0</v>
      </c>
      <c r="I345" s="26">
        <v>0</v>
      </c>
    </row>
    <row r="346" spans="1:9" ht="16.5" customHeight="1">
      <c r="A346" s="71"/>
      <c r="B346" s="71"/>
      <c r="C346" s="71" t="s">
        <v>327</v>
      </c>
      <c r="D346" s="22" t="s">
        <v>289</v>
      </c>
      <c r="E346" s="72" t="s">
        <v>739</v>
      </c>
      <c r="F346" s="3">
        <v>3.78</v>
      </c>
      <c r="G346" s="73">
        <f t="shared" si="5"/>
        <v>18.9</v>
      </c>
      <c r="H346" s="74">
        <v>0</v>
      </c>
      <c r="I346" s="26">
        <v>0</v>
      </c>
    </row>
    <row r="347" spans="1:9" ht="16.5" customHeight="1">
      <c r="A347" s="71"/>
      <c r="B347" s="71"/>
      <c r="C347" s="71" t="s">
        <v>329</v>
      </c>
      <c r="D347" s="22" t="s">
        <v>330</v>
      </c>
      <c r="E347" s="72" t="s">
        <v>740</v>
      </c>
      <c r="F347" s="3">
        <v>3727.68</v>
      </c>
      <c r="G347" s="73">
        <f t="shared" si="5"/>
        <v>91.2975753122704</v>
      </c>
      <c r="H347" s="74">
        <v>0</v>
      </c>
      <c r="I347" s="26">
        <v>0</v>
      </c>
    </row>
    <row r="348" spans="1:9" ht="16.5" customHeight="1">
      <c r="A348" s="71"/>
      <c r="B348" s="71"/>
      <c r="C348" s="71" t="s">
        <v>332</v>
      </c>
      <c r="D348" s="22" t="s">
        <v>286</v>
      </c>
      <c r="E348" s="72" t="s">
        <v>741</v>
      </c>
      <c r="F348" s="3">
        <v>26791.62</v>
      </c>
      <c r="G348" s="73">
        <f t="shared" si="5"/>
        <v>97.76179529282977</v>
      </c>
      <c r="H348" s="74">
        <v>0</v>
      </c>
      <c r="I348" s="26">
        <v>0</v>
      </c>
    </row>
    <row r="349" spans="1:9" ht="16.5" customHeight="1">
      <c r="A349" s="59" t="s">
        <v>742</v>
      </c>
      <c r="B349" s="59"/>
      <c r="C349" s="59"/>
      <c r="D349" s="60" t="s">
        <v>743</v>
      </c>
      <c r="E349" s="61" t="s">
        <v>744</v>
      </c>
      <c r="F349" s="5">
        <f>F350+F352</f>
        <v>8753.43</v>
      </c>
      <c r="G349" s="62">
        <f t="shared" si="5"/>
        <v>79.57663636363637</v>
      </c>
      <c r="H349" s="63">
        <v>0</v>
      </c>
      <c r="I349" s="64">
        <v>0</v>
      </c>
    </row>
    <row r="350" spans="1:9" ht="16.5" customHeight="1">
      <c r="A350" s="12"/>
      <c r="B350" s="65" t="s">
        <v>745</v>
      </c>
      <c r="C350" s="14"/>
      <c r="D350" s="66" t="s">
        <v>746</v>
      </c>
      <c r="E350" s="67" t="s">
        <v>670</v>
      </c>
      <c r="F350" s="6">
        <f>F351</f>
        <v>1494</v>
      </c>
      <c r="G350" s="68">
        <f t="shared" si="5"/>
        <v>74.7</v>
      </c>
      <c r="H350" s="69">
        <v>0</v>
      </c>
      <c r="I350" s="70">
        <v>0</v>
      </c>
    </row>
    <row r="351" spans="1:9" ht="16.5" customHeight="1">
      <c r="A351" s="71"/>
      <c r="B351" s="71"/>
      <c r="C351" s="71" t="s">
        <v>332</v>
      </c>
      <c r="D351" s="22" t="s">
        <v>286</v>
      </c>
      <c r="E351" s="72" t="s">
        <v>670</v>
      </c>
      <c r="F351" s="3">
        <v>1494</v>
      </c>
      <c r="G351" s="73">
        <f t="shared" si="5"/>
        <v>74.7</v>
      </c>
      <c r="H351" s="74">
        <v>0</v>
      </c>
      <c r="I351" s="26">
        <v>0</v>
      </c>
    </row>
    <row r="352" spans="1:9" ht="16.5" customHeight="1">
      <c r="A352" s="12"/>
      <c r="B352" s="65" t="s">
        <v>747</v>
      </c>
      <c r="C352" s="14"/>
      <c r="D352" s="66" t="s">
        <v>6</v>
      </c>
      <c r="E352" s="67" t="s">
        <v>748</v>
      </c>
      <c r="F352" s="6">
        <f>F353</f>
        <v>7259.43</v>
      </c>
      <c r="G352" s="68">
        <f t="shared" si="5"/>
        <v>80.66033333333333</v>
      </c>
      <c r="H352" s="69">
        <v>0</v>
      </c>
      <c r="I352" s="70">
        <v>0</v>
      </c>
    </row>
    <row r="353" spans="1:9" ht="26.25" customHeight="1">
      <c r="A353" s="71"/>
      <c r="B353" s="71"/>
      <c r="C353" s="71" t="s">
        <v>749</v>
      </c>
      <c r="D353" s="22" t="s">
        <v>750</v>
      </c>
      <c r="E353" s="72" t="s">
        <v>748</v>
      </c>
      <c r="F353" s="3">
        <v>7259.43</v>
      </c>
      <c r="G353" s="73">
        <f t="shared" si="5"/>
        <v>80.66033333333333</v>
      </c>
      <c r="H353" s="74">
        <v>0</v>
      </c>
      <c r="I353" s="26">
        <v>0</v>
      </c>
    </row>
    <row r="354" spans="1:9" ht="16.5" customHeight="1">
      <c r="A354" s="59" t="s">
        <v>242</v>
      </c>
      <c r="B354" s="59"/>
      <c r="C354" s="59"/>
      <c r="D354" s="60" t="s">
        <v>243</v>
      </c>
      <c r="E354" s="61" t="s">
        <v>751</v>
      </c>
      <c r="F354" s="5">
        <f>F355+F364</f>
        <v>211260.87</v>
      </c>
      <c r="G354" s="62">
        <f t="shared" si="5"/>
        <v>89.93804492200803</v>
      </c>
      <c r="H354" s="63">
        <v>0</v>
      </c>
      <c r="I354" s="64">
        <v>0</v>
      </c>
    </row>
    <row r="355" spans="1:9" ht="16.5" customHeight="1">
      <c r="A355" s="12"/>
      <c r="B355" s="65" t="s">
        <v>752</v>
      </c>
      <c r="C355" s="14"/>
      <c r="D355" s="66" t="s">
        <v>753</v>
      </c>
      <c r="E355" s="67" t="s">
        <v>754</v>
      </c>
      <c r="F355" s="6">
        <f>SUM(F356:F363)</f>
        <v>146432.73</v>
      </c>
      <c r="G355" s="68">
        <f t="shared" si="5"/>
        <v>92.98201733498429</v>
      </c>
      <c r="H355" s="69">
        <v>0</v>
      </c>
      <c r="I355" s="70">
        <v>0</v>
      </c>
    </row>
    <row r="356" spans="1:9" ht="16.5" customHeight="1">
      <c r="A356" s="71"/>
      <c r="B356" s="71"/>
      <c r="C356" s="71" t="s">
        <v>409</v>
      </c>
      <c r="D356" s="22" t="s">
        <v>410</v>
      </c>
      <c r="E356" s="72" t="s">
        <v>755</v>
      </c>
      <c r="F356" s="3">
        <v>4366.8</v>
      </c>
      <c r="G356" s="73">
        <f t="shared" si="5"/>
        <v>96.78191489361703</v>
      </c>
      <c r="H356" s="74">
        <v>0</v>
      </c>
      <c r="I356" s="26">
        <v>0</v>
      </c>
    </row>
    <row r="357" spans="1:9" ht="16.5" customHeight="1">
      <c r="A357" s="71"/>
      <c r="B357" s="71"/>
      <c r="C357" s="71" t="s">
        <v>321</v>
      </c>
      <c r="D357" s="22" t="s">
        <v>322</v>
      </c>
      <c r="E357" s="72" t="s">
        <v>756</v>
      </c>
      <c r="F357" s="3">
        <v>105743.72</v>
      </c>
      <c r="G357" s="73">
        <f t="shared" si="5"/>
        <v>92.52876218477101</v>
      </c>
      <c r="H357" s="74">
        <v>0</v>
      </c>
      <c r="I357" s="26">
        <v>0</v>
      </c>
    </row>
    <row r="358" spans="1:9" ht="16.5" customHeight="1">
      <c r="A358" s="71"/>
      <c r="B358" s="71"/>
      <c r="C358" s="71" t="s">
        <v>413</v>
      </c>
      <c r="D358" s="22" t="s">
        <v>414</v>
      </c>
      <c r="E358" s="72" t="s">
        <v>757</v>
      </c>
      <c r="F358" s="3">
        <v>4448.03</v>
      </c>
      <c r="G358" s="73">
        <f t="shared" si="5"/>
        <v>99.95573033707865</v>
      </c>
      <c r="H358" s="74">
        <v>0</v>
      </c>
      <c r="I358" s="26">
        <v>0</v>
      </c>
    </row>
    <row r="359" spans="1:9" ht="16.5" customHeight="1">
      <c r="A359" s="71"/>
      <c r="B359" s="71"/>
      <c r="C359" s="71" t="s">
        <v>324</v>
      </c>
      <c r="D359" s="22" t="s">
        <v>325</v>
      </c>
      <c r="E359" s="72" t="s">
        <v>758</v>
      </c>
      <c r="F359" s="3">
        <v>19692.6</v>
      </c>
      <c r="G359" s="73">
        <f t="shared" si="5"/>
        <v>93.09161387917177</v>
      </c>
      <c r="H359" s="74">
        <v>0</v>
      </c>
      <c r="I359" s="26">
        <v>0</v>
      </c>
    </row>
    <row r="360" spans="1:9" ht="16.5" customHeight="1">
      <c r="A360" s="71"/>
      <c r="B360" s="71"/>
      <c r="C360" s="71" t="s">
        <v>327</v>
      </c>
      <c r="D360" s="22" t="s">
        <v>289</v>
      </c>
      <c r="E360" s="72" t="s">
        <v>759</v>
      </c>
      <c r="F360" s="3">
        <v>750.95</v>
      </c>
      <c r="G360" s="73">
        <f t="shared" si="5"/>
        <v>59.036949685534594</v>
      </c>
      <c r="H360" s="74">
        <v>0</v>
      </c>
      <c r="I360" s="26">
        <v>0</v>
      </c>
    </row>
    <row r="361" spans="1:9" ht="16.5" customHeight="1">
      <c r="A361" s="71"/>
      <c r="B361" s="71"/>
      <c r="C361" s="71" t="s">
        <v>329</v>
      </c>
      <c r="D361" s="22" t="s">
        <v>330</v>
      </c>
      <c r="E361" s="72" t="s">
        <v>760</v>
      </c>
      <c r="F361" s="3">
        <v>8465.49</v>
      </c>
      <c r="G361" s="73">
        <f t="shared" si="5"/>
        <v>95.92623229461756</v>
      </c>
      <c r="H361" s="74">
        <v>0</v>
      </c>
      <c r="I361" s="26">
        <v>0</v>
      </c>
    </row>
    <row r="362" spans="1:9" ht="16.5" customHeight="1">
      <c r="A362" s="71"/>
      <c r="B362" s="71"/>
      <c r="C362" s="71" t="s">
        <v>332</v>
      </c>
      <c r="D362" s="22" t="s">
        <v>286</v>
      </c>
      <c r="E362" s="72" t="s">
        <v>676</v>
      </c>
      <c r="F362" s="3">
        <v>85.14</v>
      </c>
      <c r="G362" s="73">
        <f t="shared" si="5"/>
        <v>77.4</v>
      </c>
      <c r="H362" s="74">
        <v>0</v>
      </c>
      <c r="I362" s="26">
        <v>0</v>
      </c>
    </row>
    <row r="363" spans="1:9" ht="16.5" customHeight="1">
      <c r="A363" s="71"/>
      <c r="B363" s="71"/>
      <c r="C363" s="71" t="s">
        <v>440</v>
      </c>
      <c r="D363" s="22" t="s">
        <v>441</v>
      </c>
      <c r="E363" s="72" t="s">
        <v>761</v>
      </c>
      <c r="F363" s="3">
        <v>2880</v>
      </c>
      <c r="G363" s="73">
        <f t="shared" si="5"/>
        <v>100</v>
      </c>
      <c r="H363" s="74">
        <v>0</v>
      </c>
      <c r="I363" s="26">
        <v>0</v>
      </c>
    </row>
    <row r="364" spans="1:9" ht="21.75" customHeight="1">
      <c r="A364" s="12"/>
      <c r="B364" s="65" t="s">
        <v>245</v>
      </c>
      <c r="C364" s="14"/>
      <c r="D364" s="66" t="s">
        <v>246</v>
      </c>
      <c r="E364" s="67" t="s">
        <v>762</v>
      </c>
      <c r="F364" s="6">
        <f>SUM(F365:F366)</f>
        <v>64828.14</v>
      </c>
      <c r="G364" s="68">
        <f t="shared" si="5"/>
        <v>83.74538502280038</v>
      </c>
      <c r="H364" s="69">
        <v>0</v>
      </c>
      <c r="I364" s="70">
        <v>0</v>
      </c>
    </row>
    <row r="365" spans="1:9" ht="21.75" customHeight="1">
      <c r="A365" s="12"/>
      <c r="B365" s="181"/>
      <c r="C365" s="71" t="s">
        <v>763</v>
      </c>
      <c r="D365" s="22" t="s">
        <v>764</v>
      </c>
      <c r="E365" s="72" t="s">
        <v>765</v>
      </c>
      <c r="F365" s="3">
        <v>55289.6</v>
      </c>
      <c r="G365" s="73">
        <f>F365*100/E365</f>
        <v>87.26400353540933</v>
      </c>
      <c r="H365" s="74">
        <v>0</v>
      </c>
      <c r="I365" s="26">
        <v>0</v>
      </c>
    </row>
    <row r="366" spans="1:9" ht="16.5" customHeight="1">
      <c r="A366" s="71"/>
      <c r="B366" s="71"/>
      <c r="C366" s="71" t="s">
        <v>914</v>
      </c>
      <c r="D366" s="22" t="s">
        <v>915</v>
      </c>
      <c r="E366" s="72" t="s">
        <v>250</v>
      </c>
      <c r="F366" s="2">
        <v>9538.54</v>
      </c>
      <c r="G366" s="73">
        <f>F366*100/E366</f>
        <v>67.88030173640763</v>
      </c>
      <c r="H366" s="74">
        <v>0</v>
      </c>
      <c r="I366" s="26">
        <v>0</v>
      </c>
    </row>
    <row r="367" spans="1:9" ht="16.5" customHeight="1">
      <c r="A367" s="59" t="s">
        <v>251</v>
      </c>
      <c r="B367" s="59"/>
      <c r="C367" s="59"/>
      <c r="D367" s="60" t="s">
        <v>252</v>
      </c>
      <c r="E367" s="61" t="s">
        <v>766</v>
      </c>
      <c r="F367" s="5">
        <f>F368+F370+F374+F378+F383+F388+F391</f>
        <v>3239623.7400000007</v>
      </c>
      <c r="G367" s="62">
        <f t="shared" si="5"/>
        <v>94.05884761045361</v>
      </c>
      <c r="H367" s="75">
        <f>H368+H370+H374+H378+H383+H388+H391</f>
        <v>15410.11</v>
      </c>
      <c r="I367" s="5">
        <f>I368+I370+I374+I378+I383+I388+I391</f>
        <v>108966.25</v>
      </c>
    </row>
    <row r="368" spans="1:9" ht="16.5" customHeight="1">
      <c r="A368" s="12"/>
      <c r="B368" s="65" t="s">
        <v>767</v>
      </c>
      <c r="C368" s="14"/>
      <c r="D368" s="66" t="s">
        <v>768</v>
      </c>
      <c r="E368" s="67" t="s">
        <v>388</v>
      </c>
      <c r="F368" s="6">
        <f>F369</f>
        <v>5963.8</v>
      </c>
      <c r="G368" s="68">
        <f t="shared" si="5"/>
        <v>39.75866666666667</v>
      </c>
      <c r="H368" s="69">
        <v>0</v>
      </c>
      <c r="I368" s="70">
        <v>0</v>
      </c>
    </row>
    <row r="369" spans="1:9" ht="30" customHeight="1">
      <c r="A369" s="71"/>
      <c r="B369" s="71"/>
      <c r="C369" s="71" t="s">
        <v>769</v>
      </c>
      <c r="D369" s="22" t="s">
        <v>770</v>
      </c>
      <c r="E369" s="72" t="s">
        <v>388</v>
      </c>
      <c r="F369" s="3">
        <v>5963.8</v>
      </c>
      <c r="G369" s="73">
        <f t="shared" si="5"/>
        <v>39.75866666666667</v>
      </c>
      <c r="H369" s="74">
        <v>0</v>
      </c>
      <c r="I369" s="26">
        <v>0</v>
      </c>
    </row>
    <row r="370" spans="1:9" ht="16.5" customHeight="1">
      <c r="A370" s="12"/>
      <c r="B370" s="65" t="s">
        <v>771</v>
      </c>
      <c r="C370" s="14"/>
      <c r="D370" s="66" t="s">
        <v>772</v>
      </c>
      <c r="E370" s="67" t="s">
        <v>773</v>
      </c>
      <c r="F370" s="6">
        <f>SUM(F371:F373)</f>
        <v>135730.64</v>
      </c>
      <c r="G370" s="68">
        <f t="shared" si="5"/>
        <v>90.5160584720444</v>
      </c>
      <c r="H370" s="69">
        <f>SUM(H371:H373)</f>
        <v>12910.2</v>
      </c>
      <c r="I370" s="70">
        <v>0</v>
      </c>
    </row>
    <row r="371" spans="1:9" ht="16.5" customHeight="1">
      <c r="A371" s="71"/>
      <c r="B371" s="71"/>
      <c r="C371" s="71" t="s">
        <v>329</v>
      </c>
      <c r="D371" s="22" t="s">
        <v>330</v>
      </c>
      <c r="E371" s="72" t="s">
        <v>774</v>
      </c>
      <c r="F371" s="3">
        <v>21873.79</v>
      </c>
      <c r="G371" s="73">
        <f t="shared" si="5"/>
        <v>95.757080943834</v>
      </c>
      <c r="H371" s="74">
        <v>12555.41</v>
      </c>
      <c r="I371" s="26">
        <v>0</v>
      </c>
    </row>
    <row r="372" spans="1:9" ht="16.5" customHeight="1">
      <c r="A372" s="71"/>
      <c r="B372" s="71"/>
      <c r="C372" s="71" t="s">
        <v>332</v>
      </c>
      <c r="D372" s="22" t="s">
        <v>286</v>
      </c>
      <c r="E372" s="72" t="s">
        <v>775</v>
      </c>
      <c r="F372" s="3">
        <v>101736.85</v>
      </c>
      <c r="G372" s="73">
        <f t="shared" si="5"/>
        <v>88.47528894068128</v>
      </c>
      <c r="H372" s="74">
        <v>354.79</v>
      </c>
      <c r="I372" s="26">
        <v>0</v>
      </c>
    </row>
    <row r="373" spans="1:9" ht="16.5" customHeight="1">
      <c r="A373" s="71"/>
      <c r="B373" s="71"/>
      <c r="C373" s="71" t="s">
        <v>776</v>
      </c>
      <c r="D373" s="22" t="s">
        <v>777</v>
      </c>
      <c r="E373" s="72" t="s">
        <v>778</v>
      </c>
      <c r="F373" s="3">
        <v>12120</v>
      </c>
      <c r="G373" s="73">
        <f t="shared" si="5"/>
        <v>100</v>
      </c>
      <c r="H373" s="74">
        <v>0</v>
      </c>
      <c r="I373" s="26">
        <v>0</v>
      </c>
    </row>
    <row r="374" spans="1:9" ht="16.5" customHeight="1">
      <c r="A374" s="12"/>
      <c r="B374" s="65" t="s">
        <v>779</v>
      </c>
      <c r="C374" s="14"/>
      <c r="D374" s="66" t="s">
        <v>291</v>
      </c>
      <c r="E374" s="67" t="s">
        <v>780</v>
      </c>
      <c r="F374" s="6">
        <f>SUM(F375:F377)</f>
        <v>107699.03</v>
      </c>
      <c r="G374" s="68">
        <f t="shared" si="5"/>
        <v>95.71800705671143</v>
      </c>
      <c r="H374" s="69">
        <f>SUM(H375:H377)</f>
        <v>2499.91</v>
      </c>
      <c r="I374" s="70">
        <v>0</v>
      </c>
    </row>
    <row r="375" spans="1:9" ht="16.5" customHeight="1">
      <c r="A375" s="71"/>
      <c r="B375" s="71"/>
      <c r="C375" s="71" t="s">
        <v>329</v>
      </c>
      <c r="D375" s="22" t="s">
        <v>330</v>
      </c>
      <c r="E375" s="72" t="s">
        <v>781</v>
      </c>
      <c r="F375" s="3">
        <v>17343.58</v>
      </c>
      <c r="G375" s="73">
        <f t="shared" si="5"/>
        <v>88.49216796775347</v>
      </c>
      <c r="H375" s="74">
        <v>2098.96</v>
      </c>
      <c r="I375" s="26">
        <v>0</v>
      </c>
    </row>
    <row r="376" spans="1:9" ht="16.5" customHeight="1">
      <c r="A376" s="71"/>
      <c r="B376" s="71"/>
      <c r="C376" s="71" t="s">
        <v>420</v>
      </c>
      <c r="D376" s="22" t="s">
        <v>421</v>
      </c>
      <c r="E376" s="72" t="s">
        <v>333</v>
      </c>
      <c r="F376" s="3">
        <v>1739.79</v>
      </c>
      <c r="G376" s="73">
        <f t="shared" si="5"/>
        <v>99.98793103448276</v>
      </c>
      <c r="H376" s="74">
        <v>0</v>
      </c>
      <c r="I376" s="26">
        <v>0</v>
      </c>
    </row>
    <row r="377" spans="1:9" ht="16.5" customHeight="1">
      <c r="A377" s="71"/>
      <c r="B377" s="71"/>
      <c r="C377" s="71" t="s">
        <v>332</v>
      </c>
      <c r="D377" s="22" t="s">
        <v>286</v>
      </c>
      <c r="E377" s="72" t="s">
        <v>782</v>
      </c>
      <c r="F377" s="3">
        <v>88615.66</v>
      </c>
      <c r="G377" s="73">
        <f t="shared" si="5"/>
        <v>97.1897387527693</v>
      </c>
      <c r="H377" s="74">
        <v>400.95</v>
      </c>
      <c r="I377" s="26">
        <v>0</v>
      </c>
    </row>
    <row r="378" spans="1:9" ht="16.5" customHeight="1">
      <c r="A378" s="12"/>
      <c r="B378" s="65" t="s">
        <v>783</v>
      </c>
      <c r="C378" s="14"/>
      <c r="D378" s="66" t="s">
        <v>784</v>
      </c>
      <c r="E378" s="67" t="s">
        <v>785</v>
      </c>
      <c r="F378" s="6">
        <f>SUM(F379:F382)</f>
        <v>115223.97</v>
      </c>
      <c r="G378" s="68">
        <f t="shared" si="5"/>
        <v>99.1003440268341</v>
      </c>
      <c r="H378" s="69">
        <v>0</v>
      </c>
      <c r="I378" s="70">
        <v>0</v>
      </c>
    </row>
    <row r="379" spans="1:9" ht="16.5" customHeight="1">
      <c r="A379" s="71"/>
      <c r="B379" s="71"/>
      <c r="C379" s="71" t="s">
        <v>329</v>
      </c>
      <c r="D379" s="22" t="s">
        <v>330</v>
      </c>
      <c r="E379" s="72" t="s">
        <v>786</v>
      </c>
      <c r="F379" s="3">
        <v>7613.3</v>
      </c>
      <c r="G379" s="73">
        <f t="shared" si="5"/>
        <v>94.92892768079801</v>
      </c>
      <c r="H379" s="74">
        <v>0</v>
      </c>
      <c r="I379" s="26">
        <v>0</v>
      </c>
    </row>
    <row r="380" spans="1:9" ht="16.5" customHeight="1">
      <c r="A380" s="71"/>
      <c r="B380" s="71"/>
      <c r="C380" s="71" t="s">
        <v>332</v>
      </c>
      <c r="D380" s="22" t="s">
        <v>286</v>
      </c>
      <c r="E380" s="72" t="s">
        <v>787</v>
      </c>
      <c r="F380" s="3">
        <v>13354.27</v>
      </c>
      <c r="G380" s="73">
        <f t="shared" si="5"/>
        <v>95.52410586552217</v>
      </c>
      <c r="H380" s="74">
        <v>0</v>
      </c>
      <c r="I380" s="26">
        <v>0</v>
      </c>
    </row>
    <row r="381" spans="1:9" ht="16.5" customHeight="1">
      <c r="A381" s="71"/>
      <c r="B381" s="71"/>
      <c r="C381" s="71" t="s">
        <v>309</v>
      </c>
      <c r="D381" s="22" t="s">
        <v>310</v>
      </c>
      <c r="E381" s="72" t="s">
        <v>788</v>
      </c>
      <c r="F381" s="3">
        <v>6870</v>
      </c>
      <c r="G381" s="73">
        <f t="shared" si="5"/>
        <v>100</v>
      </c>
      <c r="H381" s="74">
        <v>0</v>
      </c>
      <c r="I381" s="26">
        <v>0</v>
      </c>
    </row>
    <row r="382" spans="1:9" ht="36" customHeight="1">
      <c r="A382" s="71"/>
      <c r="B382" s="71"/>
      <c r="C382" s="71" t="s">
        <v>789</v>
      </c>
      <c r="D382" s="22" t="s">
        <v>790</v>
      </c>
      <c r="E382" s="72" t="s">
        <v>791</v>
      </c>
      <c r="F382" s="3">
        <v>87386.4</v>
      </c>
      <c r="G382" s="73">
        <f t="shared" si="5"/>
        <v>99.98443935926774</v>
      </c>
      <c r="H382" s="74">
        <v>0</v>
      </c>
      <c r="I382" s="26">
        <v>0</v>
      </c>
    </row>
    <row r="383" spans="1:9" ht="16.5" customHeight="1">
      <c r="A383" s="12"/>
      <c r="B383" s="65" t="s">
        <v>792</v>
      </c>
      <c r="C383" s="14"/>
      <c r="D383" s="66" t="s">
        <v>793</v>
      </c>
      <c r="E383" s="67" t="s">
        <v>794</v>
      </c>
      <c r="F383" s="6">
        <f>SUM(F384:F387)</f>
        <v>463620.17000000004</v>
      </c>
      <c r="G383" s="68">
        <f t="shared" si="5"/>
        <v>86.83651807454581</v>
      </c>
      <c r="H383" s="69">
        <v>0</v>
      </c>
      <c r="I383" s="70">
        <f>I387</f>
        <v>108966.25</v>
      </c>
    </row>
    <row r="384" spans="1:9" ht="16.5" customHeight="1">
      <c r="A384" s="71"/>
      <c r="B384" s="71"/>
      <c r="C384" s="71" t="s">
        <v>420</v>
      </c>
      <c r="D384" s="22" t="s">
        <v>421</v>
      </c>
      <c r="E384" s="72" t="s">
        <v>795</v>
      </c>
      <c r="F384" s="3">
        <v>181727.32</v>
      </c>
      <c r="G384" s="73">
        <f t="shared" si="5"/>
        <v>84.36737233054782</v>
      </c>
      <c r="H384" s="74">
        <v>0</v>
      </c>
      <c r="I384" s="26">
        <v>0</v>
      </c>
    </row>
    <row r="385" spans="1:9" ht="16.5" customHeight="1">
      <c r="A385" s="71"/>
      <c r="B385" s="71"/>
      <c r="C385" s="71" t="s">
        <v>348</v>
      </c>
      <c r="D385" s="22" t="s">
        <v>349</v>
      </c>
      <c r="E385" s="72" t="s">
        <v>796</v>
      </c>
      <c r="F385" s="3">
        <v>85606.02</v>
      </c>
      <c r="G385" s="73">
        <f t="shared" si="5"/>
        <v>90.58838095238096</v>
      </c>
      <c r="H385" s="74">
        <v>0</v>
      </c>
      <c r="I385" s="26">
        <v>0</v>
      </c>
    </row>
    <row r="386" spans="1:9" ht="16.5" customHeight="1">
      <c r="A386" s="71"/>
      <c r="B386" s="71"/>
      <c r="C386" s="71" t="s">
        <v>332</v>
      </c>
      <c r="D386" s="22" t="s">
        <v>286</v>
      </c>
      <c r="E386" s="72" t="s">
        <v>797</v>
      </c>
      <c r="F386" s="3">
        <v>18103.09</v>
      </c>
      <c r="G386" s="73">
        <f t="shared" si="5"/>
        <v>75.42954166666667</v>
      </c>
      <c r="H386" s="74">
        <v>0</v>
      </c>
      <c r="I386" s="26">
        <v>0</v>
      </c>
    </row>
    <row r="387" spans="1:9" ht="16.5" customHeight="1">
      <c r="A387" s="71"/>
      <c r="B387" s="71"/>
      <c r="C387" s="71" t="s">
        <v>314</v>
      </c>
      <c r="D387" s="22" t="s">
        <v>315</v>
      </c>
      <c r="E387" s="72" t="s">
        <v>798</v>
      </c>
      <c r="F387" s="3">
        <v>178183.74</v>
      </c>
      <c r="G387" s="73">
        <f t="shared" si="5"/>
        <v>89.09187</v>
      </c>
      <c r="H387" s="74">
        <v>0</v>
      </c>
      <c r="I387" s="26">
        <v>108966.25</v>
      </c>
    </row>
    <row r="388" spans="1:9" ht="16.5" customHeight="1">
      <c r="A388" s="12"/>
      <c r="B388" s="65" t="s">
        <v>799</v>
      </c>
      <c r="C388" s="14"/>
      <c r="D388" s="66" t="s">
        <v>800</v>
      </c>
      <c r="E388" s="67" t="s">
        <v>801</v>
      </c>
      <c r="F388" s="6">
        <f>SUM(F389:F390)</f>
        <v>2263823.5300000003</v>
      </c>
      <c r="G388" s="68">
        <f t="shared" si="5"/>
        <v>97.36150944467359</v>
      </c>
      <c r="H388" s="69">
        <v>0</v>
      </c>
      <c r="I388" s="70">
        <v>0</v>
      </c>
    </row>
    <row r="389" spans="1:9" ht="19.5" customHeight="1">
      <c r="A389" s="71"/>
      <c r="B389" s="71"/>
      <c r="C389" s="71" t="s">
        <v>802</v>
      </c>
      <c r="D389" s="22" t="s">
        <v>803</v>
      </c>
      <c r="E389" s="72" t="s">
        <v>804</v>
      </c>
      <c r="F389" s="3">
        <v>1912723</v>
      </c>
      <c r="G389" s="73">
        <f aca="true" t="shared" si="6" ref="G389:G431">F389*100/E389</f>
        <v>100</v>
      </c>
      <c r="H389" s="74">
        <v>0</v>
      </c>
      <c r="I389" s="26">
        <v>0</v>
      </c>
    </row>
    <row r="390" spans="1:9" ht="36" customHeight="1">
      <c r="A390" s="71"/>
      <c r="B390" s="71"/>
      <c r="C390" s="71" t="s">
        <v>805</v>
      </c>
      <c r="D390" s="22" t="s">
        <v>806</v>
      </c>
      <c r="E390" s="72" t="s">
        <v>807</v>
      </c>
      <c r="F390" s="3">
        <v>351100.53</v>
      </c>
      <c r="G390" s="73">
        <f t="shared" si="6"/>
        <v>85.12559825433385</v>
      </c>
      <c r="H390" s="74">
        <v>0</v>
      </c>
      <c r="I390" s="26">
        <v>0</v>
      </c>
    </row>
    <row r="391" spans="1:9" ht="16.5" customHeight="1">
      <c r="A391" s="12"/>
      <c r="B391" s="65" t="s">
        <v>262</v>
      </c>
      <c r="C391" s="14"/>
      <c r="D391" s="66" t="s">
        <v>6</v>
      </c>
      <c r="E391" s="67" t="s">
        <v>808</v>
      </c>
      <c r="F391" s="6">
        <f>SUM(F392:F399)</f>
        <v>147562.6</v>
      </c>
      <c r="G391" s="68">
        <f t="shared" si="6"/>
        <v>77.0803384872545</v>
      </c>
      <c r="H391" s="69">
        <v>0</v>
      </c>
      <c r="I391" s="70">
        <v>0</v>
      </c>
    </row>
    <row r="392" spans="1:9" ht="16.5" customHeight="1">
      <c r="A392" s="71"/>
      <c r="B392" s="71"/>
      <c r="C392" s="71" t="s">
        <v>324</v>
      </c>
      <c r="D392" s="22" t="s">
        <v>325</v>
      </c>
      <c r="E392" s="72" t="s">
        <v>809</v>
      </c>
      <c r="F392" s="3">
        <v>2924.1</v>
      </c>
      <c r="G392" s="73">
        <f t="shared" si="6"/>
        <v>74.78516624040921</v>
      </c>
      <c r="H392" s="74">
        <v>0</v>
      </c>
      <c r="I392" s="26">
        <v>0</v>
      </c>
    </row>
    <row r="393" spans="1:9" ht="16.5" customHeight="1">
      <c r="A393" s="71"/>
      <c r="B393" s="71"/>
      <c r="C393" s="71" t="s">
        <v>327</v>
      </c>
      <c r="D393" s="22" t="s">
        <v>289</v>
      </c>
      <c r="E393" s="72" t="s">
        <v>810</v>
      </c>
      <c r="F393" s="3">
        <v>418.95</v>
      </c>
      <c r="G393" s="73">
        <f t="shared" si="6"/>
        <v>72.23275862068965</v>
      </c>
      <c r="H393" s="74">
        <v>0</v>
      </c>
      <c r="I393" s="26">
        <v>0</v>
      </c>
    </row>
    <row r="394" spans="1:9" ht="16.5" customHeight="1">
      <c r="A394" s="71"/>
      <c r="B394" s="71"/>
      <c r="C394" s="71" t="s">
        <v>382</v>
      </c>
      <c r="D394" s="22" t="s">
        <v>290</v>
      </c>
      <c r="E394" s="72" t="s">
        <v>811</v>
      </c>
      <c r="F394" s="3">
        <v>17100</v>
      </c>
      <c r="G394" s="73">
        <f t="shared" si="6"/>
        <v>82.80871670702179</v>
      </c>
      <c r="H394" s="74">
        <v>0</v>
      </c>
      <c r="I394" s="26">
        <v>0</v>
      </c>
    </row>
    <row r="395" spans="1:9" ht="16.5" customHeight="1">
      <c r="A395" s="71"/>
      <c r="B395" s="71"/>
      <c r="C395" s="71" t="s">
        <v>329</v>
      </c>
      <c r="D395" s="22" t="s">
        <v>330</v>
      </c>
      <c r="E395" s="72" t="s">
        <v>812</v>
      </c>
      <c r="F395" s="3">
        <v>8784.53</v>
      </c>
      <c r="G395" s="73">
        <f t="shared" si="6"/>
        <v>76.38721739130436</v>
      </c>
      <c r="H395" s="74">
        <v>0</v>
      </c>
      <c r="I395" s="26">
        <v>0</v>
      </c>
    </row>
    <row r="396" spans="1:9" ht="16.5" customHeight="1">
      <c r="A396" s="71"/>
      <c r="B396" s="71"/>
      <c r="C396" s="71" t="s">
        <v>420</v>
      </c>
      <c r="D396" s="22" t="s">
        <v>421</v>
      </c>
      <c r="E396" s="72" t="s">
        <v>813</v>
      </c>
      <c r="F396" s="3">
        <v>49778.14</v>
      </c>
      <c r="G396" s="73">
        <f t="shared" si="6"/>
        <v>80.18385953608248</v>
      </c>
      <c r="H396" s="74">
        <v>0</v>
      </c>
      <c r="I396" s="26">
        <v>0</v>
      </c>
    </row>
    <row r="397" spans="1:9" ht="16.5" customHeight="1">
      <c r="A397" s="71"/>
      <c r="B397" s="71"/>
      <c r="C397" s="71" t="s">
        <v>348</v>
      </c>
      <c r="D397" s="22" t="s">
        <v>349</v>
      </c>
      <c r="E397" s="72" t="s">
        <v>814</v>
      </c>
      <c r="F397" s="3">
        <v>4464.76</v>
      </c>
      <c r="G397" s="73">
        <f t="shared" si="6"/>
        <v>33.072296296296294</v>
      </c>
      <c r="H397" s="74">
        <v>0</v>
      </c>
      <c r="I397" s="26">
        <v>0</v>
      </c>
    </row>
    <row r="398" spans="1:9" ht="16.5" customHeight="1">
      <c r="A398" s="71"/>
      <c r="B398" s="71"/>
      <c r="C398" s="71" t="s">
        <v>332</v>
      </c>
      <c r="D398" s="22" t="s">
        <v>286</v>
      </c>
      <c r="E398" s="72" t="s">
        <v>815</v>
      </c>
      <c r="F398" s="3">
        <v>49815.99</v>
      </c>
      <c r="G398" s="73">
        <f t="shared" si="6"/>
        <v>82.0421442687747</v>
      </c>
      <c r="H398" s="74">
        <v>0</v>
      </c>
      <c r="I398" s="26">
        <v>0</v>
      </c>
    </row>
    <row r="399" spans="1:9" ht="16.5" customHeight="1">
      <c r="A399" s="71"/>
      <c r="B399" s="71"/>
      <c r="C399" s="71" t="s">
        <v>309</v>
      </c>
      <c r="D399" s="22" t="s">
        <v>310</v>
      </c>
      <c r="E399" s="72" t="s">
        <v>816</v>
      </c>
      <c r="F399" s="3">
        <v>14276.13</v>
      </c>
      <c r="G399" s="73">
        <f t="shared" si="6"/>
        <v>77.16827027027027</v>
      </c>
      <c r="H399" s="74">
        <v>0</v>
      </c>
      <c r="I399" s="26">
        <v>0</v>
      </c>
    </row>
    <row r="400" spans="1:9" ht="16.5" customHeight="1">
      <c r="A400" s="59" t="s">
        <v>817</v>
      </c>
      <c r="B400" s="59"/>
      <c r="C400" s="59"/>
      <c r="D400" s="60" t="s">
        <v>818</v>
      </c>
      <c r="E400" s="61" t="s">
        <v>819</v>
      </c>
      <c r="F400" s="5">
        <f>F401+F407+F410+F412+F414</f>
        <v>1114321.1</v>
      </c>
      <c r="G400" s="62">
        <f t="shared" si="6"/>
        <v>98.92879623078038</v>
      </c>
      <c r="H400" s="63">
        <f>H401+H407+H410+H412+H414</f>
        <v>13105.659999999998</v>
      </c>
      <c r="I400" s="64">
        <v>0</v>
      </c>
    </row>
    <row r="401" spans="1:9" ht="16.5" customHeight="1">
      <c r="A401" s="12"/>
      <c r="B401" s="65" t="s">
        <v>820</v>
      </c>
      <c r="C401" s="14"/>
      <c r="D401" s="66" t="s">
        <v>821</v>
      </c>
      <c r="E401" s="67" t="s">
        <v>822</v>
      </c>
      <c r="F401" s="6">
        <f>SUM(F402:F406)</f>
        <v>33127.700000000004</v>
      </c>
      <c r="G401" s="68">
        <f t="shared" si="6"/>
        <v>89.67246839726066</v>
      </c>
      <c r="H401" s="69">
        <f>SUM(H402:H406)</f>
        <v>12806.199999999999</v>
      </c>
      <c r="I401" s="70">
        <v>0</v>
      </c>
    </row>
    <row r="402" spans="1:9" ht="16.5" customHeight="1">
      <c r="A402" s="71"/>
      <c r="B402" s="71"/>
      <c r="C402" s="71" t="s">
        <v>324</v>
      </c>
      <c r="D402" s="22" t="s">
        <v>325</v>
      </c>
      <c r="E402" s="72" t="s">
        <v>823</v>
      </c>
      <c r="F402" s="3">
        <v>85.5</v>
      </c>
      <c r="G402" s="73">
        <f t="shared" si="6"/>
        <v>97.1590909090909</v>
      </c>
      <c r="H402" s="74">
        <v>0</v>
      </c>
      <c r="I402" s="26">
        <v>0</v>
      </c>
    </row>
    <row r="403" spans="1:9" ht="16.5" customHeight="1">
      <c r="A403" s="71"/>
      <c r="B403" s="71"/>
      <c r="C403" s="71" t="s">
        <v>382</v>
      </c>
      <c r="D403" s="22" t="s">
        <v>290</v>
      </c>
      <c r="E403" s="72" t="s">
        <v>117</v>
      </c>
      <c r="F403" s="3">
        <v>13700</v>
      </c>
      <c r="G403" s="73">
        <f t="shared" si="6"/>
        <v>94.48275862068965</v>
      </c>
      <c r="H403" s="74">
        <v>500</v>
      </c>
      <c r="I403" s="26">
        <v>0</v>
      </c>
    </row>
    <row r="404" spans="1:9" ht="16.5" customHeight="1">
      <c r="A404" s="71"/>
      <c r="B404" s="71"/>
      <c r="C404" s="71" t="s">
        <v>329</v>
      </c>
      <c r="D404" s="22" t="s">
        <v>330</v>
      </c>
      <c r="E404" s="72" t="s">
        <v>824</v>
      </c>
      <c r="F404" s="3">
        <v>12199.3</v>
      </c>
      <c r="G404" s="73">
        <f t="shared" si="6"/>
        <v>95.64327714621717</v>
      </c>
      <c r="H404" s="74">
        <v>12199.3</v>
      </c>
      <c r="I404" s="26">
        <v>0</v>
      </c>
    </row>
    <row r="405" spans="1:9" ht="16.5" customHeight="1">
      <c r="A405" s="71"/>
      <c r="B405" s="71"/>
      <c r="C405" s="71" t="s">
        <v>420</v>
      </c>
      <c r="D405" s="22" t="s">
        <v>421</v>
      </c>
      <c r="E405" s="72" t="s">
        <v>825</v>
      </c>
      <c r="F405" s="3">
        <v>6430.92</v>
      </c>
      <c r="G405" s="73">
        <f t="shared" si="6"/>
        <v>82.44769230769231</v>
      </c>
      <c r="H405" s="74">
        <v>0</v>
      </c>
      <c r="I405" s="26">
        <v>0</v>
      </c>
    </row>
    <row r="406" spans="1:9" ht="16.5" customHeight="1">
      <c r="A406" s="71"/>
      <c r="B406" s="71"/>
      <c r="C406" s="71" t="s">
        <v>332</v>
      </c>
      <c r="D406" s="22" t="s">
        <v>286</v>
      </c>
      <c r="E406" s="72" t="s">
        <v>826</v>
      </c>
      <c r="F406" s="3">
        <v>711.98</v>
      </c>
      <c r="G406" s="73">
        <f t="shared" si="6"/>
        <v>39.55444444444444</v>
      </c>
      <c r="H406" s="74">
        <v>106.9</v>
      </c>
      <c r="I406" s="26">
        <v>0</v>
      </c>
    </row>
    <row r="407" spans="1:9" ht="16.5" customHeight="1">
      <c r="A407" s="12"/>
      <c r="B407" s="65" t="s">
        <v>827</v>
      </c>
      <c r="C407" s="14"/>
      <c r="D407" s="66" t="s">
        <v>828</v>
      </c>
      <c r="E407" s="67" t="s">
        <v>829</v>
      </c>
      <c r="F407" s="6">
        <f>SUM(F408:F409)</f>
        <v>884304.31</v>
      </c>
      <c r="G407" s="68">
        <f t="shared" si="6"/>
        <v>99.77764350794054</v>
      </c>
      <c r="H407" s="69">
        <v>0</v>
      </c>
      <c r="I407" s="70">
        <v>0</v>
      </c>
    </row>
    <row r="408" spans="1:9" ht="16.5" customHeight="1">
      <c r="A408" s="71"/>
      <c r="B408" s="71"/>
      <c r="C408" s="71" t="s">
        <v>830</v>
      </c>
      <c r="D408" s="22" t="s">
        <v>831</v>
      </c>
      <c r="E408" s="72" t="s">
        <v>832</v>
      </c>
      <c r="F408" s="3">
        <v>832534</v>
      </c>
      <c r="G408" s="73">
        <f t="shared" si="6"/>
        <v>100</v>
      </c>
      <c r="H408" s="74">
        <v>0</v>
      </c>
      <c r="I408" s="26">
        <v>0</v>
      </c>
    </row>
    <row r="409" spans="1:9" ht="36" customHeight="1">
      <c r="A409" s="71"/>
      <c r="B409" s="71"/>
      <c r="C409" s="71" t="s">
        <v>833</v>
      </c>
      <c r="D409" s="22" t="s">
        <v>834</v>
      </c>
      <c r="E409" s="72" t="s">
        <v>835</v>
      </c>
      <c r="F409" s="3">
        <v>51770.31</v>
      </c>
      <c r="G409" s="73">
        <f t="shared" si="6"/>
        <v>96.33298598835154</v>
      </c>
      <c r="H409" s="74">
        <v>0</v>
      </c>
      <c r="I409" s="26">
        <v>0</v>
      </c>
    </row>
    <row r="410" spans="1:9" ht="16.5" customHeight="1">
      <c r="A410" s="12"/>
      <c r="B410" s="65" t="s">
        <v>836</v>
      </c>
      <c r="C410" s="14"/>
      <c r="D410" s="66" t="s">
        <v>837</v>
      </c>
      <c r="E410" s="67" t="s">
        <v>838</v>
      </c>
      <c r="F410" s="6">
        <f>F411</f>
        <v>161820</v>
      </c>
      <c r="G410" s="68">
        <f t="shared" si="6"/>
        <v>100</v>
      </c>
      <c r="H410" s="69">
        <v>0</v>
      </c>
      <c r="I410" s="70">
        <v>0</v>
      </c>
    </row>
    <row r="411" spans="1:9" ht="16.5" customHeight="1">
      <c r="A411" s="71"/>
      <c r="B411" s="71"/>
      <c r="C411" s="71" t="s">
        <v>830</v>
      </c>
      <c r="D411" s="22" t="s">
        <v>831</v>
      </c>
      <c r="E411" s="72" t="s">
        <v>838</v>
      </c>
      <c r="F411" s="3">
        <v>161820</v>
      </c>
      <c r="G411" s="73">
        <f t="shared" si="6"/>
        <v>100</v>
      </c>
      <c r="H411" s="74">
        <v>0</v>
      </c>
      <c r="I411" s="26">
        <v>0</v>
      </c>
    </row>
    <row r="412" spans="1:9" ht="16.5" customHeight="1">
      <c r="A412" s="12"/>
      <c r="B412" s="65" t="s">
        <v>839</v>
      </c>
      <c r="C412" s="14"/>
      <c r="D412" s="66" t="s">
        <v>840</v>
      </c>
      <c r="E412" s="67" t="s">
        <v>841</v>
      </c>
      <c r="F412" s="6">
        <f>F413</f>
        <v>19849</v>
      </c>
      <c r="G412" s="68">
        <f t="shared" si="6"/>
        <v>100</v>
      </c>
      <c r="H412" s="69">
        <v>0</v>
      </c>
      <c r="I412" s="70">
        <v>0</v>
      </c>
    </row>
    <row r="413" spans="1:9" ht="38.25" customHeight="1">
      <c r="A413" s="71"/>
      <c r="B413" s="71"/>
      <c r="C413" s="71" t="s">
        <v>842</v>
      </c>
      <c r="D413" s="22" t="s">
        <v>843</v>
      </c>
      <c r="E413" s="72" t="s">
        <v>841</v>
      </c>
      <c r="F413" s="3">
        <v>19849</v>
      </c>
      <c r="G413" s="73">
        <f t="shared" si="6"/>
        <v>100</v>
      </c>
      <c r="H413" s="74">
        <v>0</v>
      </c>
      <c r="I413" s="26">
        <v>0</v>
      </c>
    </row>
    <row r="414" spans="1:9" ht="16.5" customHeight="1">
      <c r="A414" s="12"/>
      <c r="B414" s="65" t="s">
        <v>844</v>
      </c>
      <c r="C414" s="14"/>
      <c r="D414" s="66" t="s">
        <v>6</v>
      </c>
      <c r="E414" s="67" t="s">
        <v>845</v>
      </c>
      <c r="F414" s="6">
        <f>SUM(F415:F417)</f>
        <v>15220.09</v>
      </c>
      <c r="G414" s="68">
        <f t="shared" si="6"/>
        <v>70.79111627906977</v>
      </c>
      <c r="H414" s="69">
        <f>SUM(H415:H417)</f>
        <v>299.46</v>
      </c>
      <c r="I414" s="70">
        <v>0</v>
      </c>
    </row>
    <row r="415" spans="1:9" ht="16.5" customHeight="1">
      <c r="A415" s="71"/>
      <c r="B415" s="71"/>
      <c r="C415" s="71" t="s">
        <v>382</v>
      </c>
      <c r="D415" s="22" t="s">
        <v>290</v>
      </c>
      <c r="E415" s="72" t="s">
        <v>846</v>
      </c>
      <c r="F415" s="3">
        <v>4670.5</v>
      </c>
      <c r="G415" s="73">
        <f t="shared" si="6"/>
        <v>49.68617021276596</v>
      </c>
      <c r="H415" s="74">
        <v>0</v>
      </c>
      <c r="I415" s="26">
        <v>0</v>
      </c>
    </row>
    <row r="416" spans="1:9" ht="16.5" customHeight="1">
      <c r="A416" s="71"/>
      <c r="B416" s="71"/>
      <c r="C416" s="71" t="s">
        <v>329</v>
      </c>
      <c r="D416" s="22" t="s">
        <v>330</v>
      </c>
      <c r="E416" s="72" t="s">
        <v>826</v>
      </c>
      <c r="F416" s="3">
        <v>813.27</v>
      </c>
      <c r="G416" s="73">
        <f t="shared" si="6"/>
        <v>45.181666666666665</v>
      </c>
      <c r="H416" s="74">
        <v>299.46</v>
      </c>
      <c r="I416" s="26">
        <v>0</v>
      </c>
    </row>
    <row r="417" spans="1:9" ht="16.5" customHeight="1">
      <c r="A417" s="71"/>
      <c r="B417" s="71"/>
      <c r="C417" s="71" t="s">
        <v>332</v>
      </c>
      <c r="D417" s="22" t="s">
        <v>286</v>
      </c>
      <c r="E417" s="72" t="s">
        <v>847</v>
      </c>
      <c r="F417" s="3">
        <v>9736.32</v>
      </c>
      <c r="G417" s="73">
        <f t="shared" si="6"/>
        <v>94.5273786407767</v>
      </c>
      <c r="H417" s="74"/>
      <c r="I417" s="26">
        <v>0</v>
      </c>
    </row>
    <row r="418" spans="1:9" ht="16.5" customHeight="1">
      <c r="A418" s="59" t="s">
        <v>266</v>
      </c>
      <c r="B418" s="59"/>
      <c r="C418" s="59"/>
      <c r="D418" s="60" t="s">
        <v>267</v>
      </c>
      <c r="E418" s="61" t="s">
        <v>848</v>
      </c>
      <c r="F418" s="5">
        <f>F419</f>
        <v>398523.69</v>
      </c>
      <c r="G418" s="62">
        <f t="shared" si="6"/>
        <v>93.78947925810695</v>
      </c>
      <c r="H418" s="63">
        <f>H419</f>
        <v>55137.25</v>
      </c>
      <c r="I418" s="64">
        <v>0</v>
      </c>
    </row>
    <row r="419" spans="1:9" ht="16.5" customHeight="1">
      <c r="A419" s="12"/>
      <c r="B419" s="65" t="s">
        <v>269</v>
      </c>
      <c r="C419" s="14"/>
      <c r="D419" s="66" t="s">
        <v>6</v>
      </c>
      <c r="E419" s="67" t="s">
        <v>848</v>
      </c>
      <c r="F419" s="6">
        <f>SUM(F420:F425)</f>
        <v>398523.69</v>
      </c>
      <c r="G419" s="68">
        <f t="shared" si="6"/>
        <v>93.78947925810695</v>
      </c>
      <c r="H419" s="69">
        <f>SUM(H421:H425)</f>
        <v>55137.25</v>
      </c>
      <c r="I419" s="70">
        <v>0</v>
      </c>
    </row>
    <row r="420" spans="1:9" ht="26.25" customHeight="1">
      <c r="A420" s="71"/>
      <c r="B420" s="71"/>
      <c r="C420" s="71" t="s">
        <v>749</v>
      </c>
      <c r="D420" s="22" t="s">
        <v>750</v>
      </c>
      <c r="E420" s="72" t="s">
        <v>849</v>
      </c>
      <c r="F420" s="3">
        <v>56000</v>
      </c>
      <c r="G420" s="73">
        <f t="shared" si="6"/>
        <v>100</v>
      </c>
      <c r="H420" s="74">
        <v>0</v>
      </c>
      <c r="I420" s="26">
        <v>0</v>
      </c>
    </row>
    <row r="421" spans="1:9" ht="16.5" customHeight="1">
      <c r="A421" s="71"/>
      <c r="B421" s="71"/>
      <c r="C421" s="71" t="s">
        <v>850</v>
      </c>
      <c r="D421" s="22" t="s">
        <v>851</v>
      </c>
      <c r="E421" s="72" t="s">
        <v>852</v>
      </c>
      <c r="F421" s="3">
        <v>2800</v>
      </c>
      <c r="G421" s="73">
        <f t="shared" si="6"/>
        <v>100</v>
      </c>
      <c r="H421" s="74">
        <v>0</v>
      </c>
      <c r="I421" s="26">
        <v>0</v>
      </c>
    </row>
    <row r="422" spans="1:9" ht="16.5" customHeight="1">
      <c r="A422" s="71"/>
      <c r="B422" s="71"/>
      <c r="C422" s="71" t="s">
        <v>853</v>
      </c>
      <c r="D422" s="22" t="s">
        <v>854</v>
      </c>
      <c r="E422" s="72" t="s">
        <v>437</v>
      </c>
      <c r="F422" s="3">
        <v>10680</v>
      </c>
      <c r="G422" s="73">
        <f t="shared" si="6"/>
        <v>89</v>
      </c>
      <c r="H422" s="74">
        <v>0</v>
      </c>
      <c r="I422" s="26">
        <v>0</v>
      </c>
    </row>
    <row r="423" spans="1:9" ht="16.5" customHeight="1">
      <c r="A423" s="71"/>
      <c r="B423" s="71"/>
      <c r="C423" s="71" t="s">
        <v>329</v>
      </c>
      <c r="D423" s="22" t="s">
        <v>330</v>
      </c>
      <c r="E423" s="72" t="s">
        <v>855</v>
      </c>
      <c r="F423" s="3">
        <v>18176.45</v>
      </c>
      <c r="G423" s="73">
        <f t="shared" si="6"/>
        <v>95.6403578005788</v>
      </c>
      <c r="H423" s="74">
        <v>4804.99</v>
      </c>
      <c r="I423" s="26">
        <v>0</v>
      </c>
    </row>
    <row r="424" spans="1:9" ht="16.5" customHeight="1">
      <c r="A424" s="71"/>
      <c r="B424" s="71"/>
      <c r="C424" s="71" t="s">
        <v>332</v>
      </c>
      <c r="D424" s="22" t="s">
        <v>286</v>
      </c>
      <c r="E424" s="72" t="s">
        <v>856</v>
      </c>
      <c r="F424" s="3">
        <v>26767.72</v>
      </c>
      <c r="G424" s="73">
        <f t="shared" si="6"/>
        <v>90.58450084602369</v>
      </c>
      <c r="H424" s="74">
        <v>2150</v>
      </c>
      <c r="I424" s="26">
        <v>0</v>
      </c>
    </row>
    <row r="425" spans="1:9" ht="16.5" customHeight="1">
      <c r="A425" s="71"/>
      <c r="B425" s="71"/>
      <c r="C425" s="71" t="s">
        <v>314</v>
      </c>
      <c r="D425" s="22" t="s">
        <v>315</v>
      </c>
      <c r="E425" s="72" t="s">
        <v>857</v>
      </c>
      <c r="F425" s="3">
        <v>284099.52</v>
      </c>
      <c r="G425" s="73">
        <f t="shared" si="6"/>
        <v>92.97728090902545</v>
      </c>
      <c r="H425" s="74">
        <v>48182.26</v>
      </c>
      <c r="I425" s="26">
        <v>0</v>
      </c>
    </row>
    <row r="426" spans="1:9" ht="5.25" customHeight="1">
      <c r="A426" s="188"/>
      <c r="B426" s="188"/>
      <c r="C426" s="188"/>
      <c r="D426" s="184"/>
      <c r="E426" s="184"/>
      <c r="F426" s="3"/>
      <c r="G426" s="73"/>
      <c r="H426" s="74"/>
      <c r="I426" s="26"/>
    </row>
    <row r="427" spans="1:9" ht="16.5" customHeight="1">
      <c r="A427" s="191" t="s">
        <v>270</v>
      </c>
      <c r="B427" s="191"/>
      <c r="C427" s="191"/>
      <c r="D427" s="191"/>
      <c r="E427" s="76" t="s">
        <v>858</v>
      </c>
      <c r="F427" s="77">
        <f>F3+F17+F32+F36+F46+F56+F102+F123+F140+F143+F146+F262+F285+F349+F354+F367+F400+F418</f>
        <v>23197365.250000007</v>
      </c>
      <c r="G427" s="78">
        <f t="shared" si="6"/>
        <v>95.77346318470205</v>
      </c>
      <c r="H427" s="79">
        <f>H3+H17+H32+H36+H46+H56+H102+H123+H140+H143+H146+H262+H285+H349+H354+H367+H400+H418</f>
        <v>160123.79</v>
      </c>
      <c r="I427" s="77">
        <f>I3+I17+I32+I36+I46+I56+I102+I123+I140+I143+I146+I262+I285+I349+I354+I367+I400+I418</f>
        <v>433877.54000000004</v>
      </c>
    </row>
    <row r="428" spans="1:9" ht="9.75" customHeight="1">
      <c r="A428" s="184"/>
      <c r="B428" s="184"/>
      <c r="C428" s="184"/>
      <c r="D428" s="184"/>
      <c r="E428" s="184"/>
      <c r="F428" s="3"/>
      <c r="G428" s="73"/>
      <c r="H428" s="74"/>
      <c r="I428" s="26"/>
    </row>
    <row r="429" spans="1:9" ht="13.5" customHeight="1">
      <c r="A429" s="184"/>
      <c r="B429" s="184"/>
      <c r="C429" s="184"/>
      <c r="D429" s="80" t="s">
        <v>859</v>
      </c>
      <c r="E429" s="27"/>
      <c r="F429" s="3"/>
      <c r="G429" s="73"/>
      <c r="H429" s="74"/>
      <c r="I429" s="26"/>
    </row>
    <row r="430" spans="1:9" ht="12.75">
      <c r="A430" s="27"/>
      <c r="B430" s="27"/>
      <c r="C430" s="27"/>
      <c r="D430" s="25" t="s">
        <v>300</v>
      </c>
      <c r="E430" s="26">
        <v>21432538.03</v>
      </c>
      <c r="F430" s="3">
        <v>20586992.47</v>
      </c>
      <c r="G430" s="73">
        <f t="shared" si="6"/>
        <v>96.0548509989043</v>
      </c>
      <c r="H430" s="74"/>
      <c r="I430" s="26"/>
    </row>
    <row r="431" spans="1:9" ht="12.75">
      <c r="A431" s="27"/>
      <c r="B431" s="27"/>
      <c r="C431" s="27"/>
      <c r="D431" s="25" t="s">
        <v>292</v>
      </c>
      <c r="E431" s="26">
        <v>2788540</v>
      </c>
      <c r="F431" s="3">
        <v>2610372.78</v>
      </c>
      <c r="G431" s="73">
        <f t="shared" si="6"/>
        <v>93.61073464967329</v>
      </c>
      <c r="H431" s="74"/>
      <c r="I431" s="26"/>
    </row>
    <row r="432" spans="5:6" ht="12.75">
      <c r="E432" s="1"/>
      <c r="F432" s="1"/>
    </row>
    <row r="434" ht="12.75">
      <c r="B434" s="180" t="s">
        <v>907</v>
      </c>
    </row>
  </sheetData>
  <sheetProtection/>
  <mergeCells count="6">
    <mergeCell ref="A1:E1"/>
    <mergeCell ref="A426:C426"/>
    <mergeCell ref="D426:E426"/>
    <mergeCell ref="A427:D427"/>
    <mergeCell ref="A428:E428"/>
    <mergeCell ref="A429:C429"/>
  </mergeCells>
  <printOptions/>
  <pageMargins left="0.7086614173228347" right="0.45" top="0.58" bottom="0.38" header="0.31496062992125984" footer="0.16"/>
  <pageSetup horizontalDpi="600" verticalDpi="600" orientation="landscape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76">
      <selection activeCell="D90" sqref="D90"/>
    </sheetView>
  </sheetViews>
  <sheetFormatPr defaultColWidth="9.33203125" defaultRowHeight="12.75"/>
  <cols>
    <col min="1" max="1" width="6.33203125" style="0" customWidth="1"/>
    <col min="2" max="3" width="6.66015625" style="0" customWidth="1"/>
    <col min="4" max="4" width="66.33203125" style="0" customWidth="1"/>
    <col min="5" max="5" width="12.66015625" style="0" customWidth="1"/>
    <col min="6" max="6" width="12.83203125" style="0" customWidth="1"/>
    <col min="7" max="7" width="11.83203125" style="0" customWidth="1"/>
    <col min="8" max="8" width="12.16015625" style="0" customWidth="1"/>
    <col min="9" max="9" width="13.33203125" style="0" customWidth="1"/>
    <col min="10" max="10" width="11.5" style="0" customWidth="1"/>
  </cols>
  <sheetData>
    <row r="1" spans="1:10" ht="30" customHeight="1">
      <c r="A1" s="192" t="s">
        <v>905</v>
      </c>
      <c r="B1" s="192"/>
      <c r="C1" s="192"/>
      <c r="D1" s="192"/>
      <c r="E1" s="192"/>
      <c r="F1" s="192"/>
      <c r="G1" s="192"/>
      <c r="H1" s="192"/>
      <c r="I1" s="192"/>
      <c r="J1" s="193"/>
    </row>
    <row r="2" spans="1:10" ht="12.75">
      <c r="A2" s="109"/>
      <c r="B2" s="109"/>
      <c r="C2" s="109"/>
      <c r="D2" s="109"/>
      <c r="E2" s="109"/>
      <c r="F2" s="109"/>
      <c r="G2" s="110"/>
      <c r="H2" s="111"/>
      <c r="I2" s="109"/>
      <c r="J2" s="28"/>
    </row>
    <row r="3" spans="1:10" ht="22.5">
      <c r="A3" s="112" t="s">
        <v>0</v>
      </c>
      <c r="B3" s="112" t="s">
        <v>272</v>
      </c>
      <c r="C3" s="112" t="s">
        <v>273</v>
      </c>
      <c r="D3" s="173" t="s">
        <v>1</v>
      </c>
      <c r="E3" s="174" t="s">
        <v>898</v>
      </c>
      <c r="F3" s="174" t="s">
        <v>275</v>
      </c>
      <c r="G3" s="175" t="s">
        <v>863</v>
      </c>
      <c r="H3" s="113" t="s">
        <v>899</v>
      </c>
      <c r="I3" s="174" t="s">
        <v>275</v>
      </c>
      <c r="J3" s="174" t="s">
        <v>863</v>
      </c>
    </row>
    <row r="4" spans="1:10" s="116" customFormat="1" ht="12.75">
      <c r="A4" s="114" t="s">
        <v>2</v>
      </c>
      <c r="B4" s="114"/>
      <c r="C4" s="114"/>
      <c r="D4" s="117" t="s">
        <v>3</v>
      </c>
      <c r="E4" s="118">
        <f>E5</f>
        <v>390933.19</v>
      </c>
      <c r="F4" s="118">
        <f>F5</f>
        <v>390933.19</v>
      </c>
      <c r="G4" s="119">
        <f>F4*100/E4</f>
        <v>100</v>
      </c>
      <c r="H4" s="115">
        <f>H5</f>
        <v>390933.19</v>
      </c>
      <c r="I4" s="118">
        <f>I5</f>
        <v>390933.19</v>
      </c>
      <c r="J4" s="118">
        <f>I4*100/H4</f>
        <v>100</v>
      </c>
    </row>
    <row r="5" spans="1:10" s="116" customFormat="1" ht="12.75">
      <c r="A5" s="120"/>
      <c r="B5" s="120" t="s">
        <v>5</v>
      </c>
      <c r="C5" s="120"/>
      <c r="D5" s="121" t="s">
        <v>6</v>
      </c>
      <c r="E5" s="122">
        <f>E6</f>
        <v>390933.19</v>
      </c>
      <c r="F5" s="122">
        <f>F6</f>
        <v>390933.19</v>
      </c>
      <c r="G5" s="165">
        <f>F5*100/E5</f>
        <v>100</v>
      </c>
      <c r="H5" s="123">
        <f>SUM(H7:H12)</f>
        <v>390933.19</v>
      </c>
      <c r="I5" s="122">
        <f>SUM(I7:I12)</f>
        <v>390933.19</v>
      </c>
      <c r="J5" s="122">
        <f aca="true" t="shared" si="0" ref="J5:J70">I5*100/H5</f>
        <v>100</v>
      </c>
    </row>
    <row r="6" spans="1:10" s="116" customFormat="1" ht="33.75">
      <c r="A6" s="120"/>
      <c r="B6" s="120"/>
      <c r="C6" s="120" t="s">
        <v>10</v>
      </c>
      <c r="D6" s="124" t="s">
        <v>11</v>
      </c>
      <c r="E6" s="125">
        <v>390933.19</v>
      </c>
      <c r="F6" s="125">
        <v>390933.19</v>
      </c>
      <c r="G6" s="166">
        <f>F6*100/E6</f>
        <v>100</v>
      </c>
      <c r="H6" s="127"/>
      <c r="I6" s="128"/>
      <c r="J6" s="122"/>
    </row>
    <row r="7" spans="1:10" s="116" customFormat="1" ht="12.75">
      <c r="A7" s="120"/>
      <c r="B7" s="120"/>
      <c r="C7" s="120" t="s">
        <v>321</v>
      </c>
      <c r="D7" s="124" t="s">
        <v>322</v>
      </c>
      <c r="E7" s="129"/>
      <c r="F7" s="128"/>
      <c r="G7" s="119"/>
      <c r="H7" s="123">
        <v>4900</v>
      </c>
      <c r="I7" s="122">
        <v>4900</v>
      </c>
      <c r="J7" s="122">
        <f t="shared" si="0"/>
        <v>100</v>
      </c>
    </row>
    <row r="8" spans="1:10" s="116" customFormat="1" ht="12.75">
      <c r="A8" s="120"/>
      <c r="B8" s="120"/>
      <c r="C8" s="120" t="s">
        <v>324</v>
      </c>
      <c r="D8" s="124" t="s">
        <v>325</v>
      </c>
      <c r="E8" s="129"/>
      <c r="F8" s="128"/>
      <c r="G8" s="119"/>
      <c r="H8" s="123">
        <v>837.63</v>
      </c>
      <c r="I8" s="122">
        <v>837.63</v>
      </c>
      <c r="J8" s="122">
        <f t="shared" si="0"/>
        <v>100</v>
      </c>
    </row>
    <row r="9" spans="1:10" s="116" customFormat="1" ht="12.75">
      <c r="A9" s="120"/>
      <c r="B9" s="120"/>
      <c r="C9" s="120" t="s">
        <v>327</v>
      </c>
      <c r="D9" s="124" t="s">
        <v>289</v>
      </c>
      <c r="E9" s="129"/>
      <c r="F9" s="129"/>
      <c r="G9" s="119"/>
      <c r="H9" s="123">
        <v>119.66</v>
      </c>
      <c r="I9" s="122">
        <v>119.66</v>
      </c>
      <c r="J9" s="122">
        <f t="shared" si="0"/>
        <v>100</v>
      </c>
    </row>
    <row r="10" spans="1:10" s="116" customFormat="1" ht="12.75">
      <c r="A10" s="120"/>
      <c r="B10" s="120"/>
      <c r="C10" s="120" t="s">
        <v>329</v>
      </c>
      <c r="D10" s="124" t="s">
        <v>330</v>
      </c>
      <c r="E10" s="129"/>
      <c r="F10" s="129"/>
      <c r="G10" s="119"/>
      <c r="H10" s="123">
        <v>68.07</v>
      </c>
      <c r="I10" s="122">
        <v>68.07</v>
      </c>
      <c r="J10" s="122">
        <f t="shared" si="0"/>
        <v>100</v>
      </c>
    </row>
    <row r="11" spans="1:10" s="116" customFormat="1" ht="12.75">
      <c r="A11" s="120"/>
      <c r="B11" s="120"/>
      <c r="C11" s="120" t="s">
        <v>332</v>
      </c>
      <c r="D11" s="124" t="s">
        <v>286</v>
      </c>
      <c r="E11" s="129"/>
      <c r="F11" s="129"/>
      <c r="G11" s="119"/>
      <c r="H11" s="123">
        <v>1740</v>
      </c>
      <c r="I11" s="122">
        <v>1740</v>
      </c>
      <c r="J11" s="122">
        <f t="shared" si="0"/>
        <v>100</v>
      </c>
    </row>
    <row r="12" spans="1:10" s="116" customFormat="1" ht="12.75">
      <c r="A12" s="120"/>
      <c r="B12" s="120"/>
      <c r="C12" s="120" t="s">
        <v>309</v>
      </c>
      <c r="D12" s="124" t="s">
        <v>310</v>
      </c>
      <c r="E12" s="129"/>
      <c r="F12" s="129"/>
      <c r="G12" s="119"/>
      <c r="H12" s="123">
        <v>383267.83</v>
      </c>
      <c r="I12" s="122">
        <v>383267.83</v>
      </c>
      <c r="J12" s="122">
        <f t="shared" si="0"/>
        <v>100</v>
      </c>
    </row>
    <row r="13" spans="1:10" s="116" customFormat="1" ht="11.25">
      <c r="A13" s="114" t="s">
        <v>53</v>
      </c>
      <c r="B13" s="114"/>
      <c r="C13" s="114"/>
      <c r="D13" s="130" t="s">
        <v>54</v>
      </c>
      <c r="E13" s="131">
        <f>E14</f>
        <v>46458</v>
      </c>
      <c r="F13" s="131">
        <f>F14</f>
        <v>46458</v>
      </c>
      <c r="G13" s="119">
        <f>F13*100/E13</f>
        <v>100</v>
      </c>
      <c r="H13" s="133">
        <f>H14</f>
        <v>46458</v>
      </c>
      <c r="I13" s="134">
        <f>I14</f>
        <v>46458</v>
      </c>
      <c r="J13" s="118">
        <f t="shared" si="0"/>
        <v>100</v>
      </c>
    </row>
    <row r="14" spans="1:10" s="116" customFormat="1" ht="15">
      <c r="A14" s="135"/>
      <c r="B14" s="120" t="s">
        <v>56</v>
      </c>
      <c r="C14" s="136"/>
      <c r="D14" s="124" t="s">
        <v>57</v>
      </c>
      <c r="E14" s="137">
        <f>E15</f>
        <v>46458</v>
      </c>
      <c r="F14" s="137">
        <f>F15</f>
        <v>46458</v>
      </c>
      <c r="G14" s="165">
        <f>F14*100/E14</f>
        <v>100</v>
      </c>
      <c r="H14" s="138">
        <f>SUM(H15:H21)</f>
        <v>46458</v>
      </c>
      <c r="I14" s="139">
        <f>SUM(I15:I21)</f>
        <v>46458</v>
      </c>
      <c r="J14" s="122">
        <f t="shared" si="0"/>
        <v>100</v>
      </c>
    </row>
    <row r="15" spans="1:10" s="116" customFormat="1" ht="33.75">
      <c r="A15" s="135"/>
      <c r="B15" s="140"/>
      <c r="C15" s="120" t="s">
        <v>10</v>
      </c>
      <c r="D15" s="124" t="s">
        <v>11</v>
      </c>
      <c r="E15" s="137">
        <v>46458</v>
      </c>
      <c r="F15" s="137">
        <v>46458</v>
      </c>
      <c r="G15" s="166">
        <f>F15*100/E15</f>
        <v>100</v>
      </c>
      <c r="H15" s="138"/>
      <c r="I15" s="141"/>
      <c r="J15" s="122"/>
    </row>
    <row r="16" spans="1:10" s="116" customFormat="1" ht="11.25">
      <c r="A16" s="140"/>
      <c r="B16" s="140"/>
      <c r="C16" s="120" t="s">
        <v>321</v>
      </c>
      <c r="D16" s="124" t="s">
        <v>322</v>
      </c>
      <c r="E16" s="137"/>
      <c r="F16" s="137"/>
      <c r="G16" s="119"/>
      <c r="H16" s="142">
        <v>26426</v>
      </c>
      <c r="I16" s="143">
        <v>26426</v>
      </c>
      <c r="J16" s="122">
        <f t="shared" si="0"/>
        <v>100</v>
      </c>
    </row>
    <row r="17" spans="1:10" s="116" customFormat="1" ht="11.25">
      <c r="A17" s="140"/>
      <c r="B17" s="140"/>
      <c r="C17" s="120" t="s">
        <v>324</v>
      </c>
      <c r="D17" s="124" t="s">
        <v>325</v>
      </c>
      <c r="E17" s="137"/>
      <c r="F17" s="137"/>
      <c r="G17" s="119"/>
      <c r="H17" s="142">
        <v>4475</v>
      </c>
      <c r="I17" s="143">
        <v>4475</v>
      </c>
      <c r="J17" s="122">
        <f t="shared" si="0"/>
        <v>100</v>
      </c>
    </row>
    <row r="18" spans="1:10" s="116" customFormat="1" ht="11.25">
      <c r="A18" s="140"/>
      <c r="B18" s="140"/>
      <c r="C18" s="120" t="s">
        <v>327</v>
      </c>
      <c r="D18" s="124" t="s">
        <v>289</v>
      </c>
      <c r="E18" s="137"/>
      <c r="F18" s="137"/>
      <c r="G18" s="119"/>
      <c r="H18" s="142">
        <v>646</v>
      </c>
      <c r="I18" s="143">
        <v>646</v>
      </c>
      <c r="J18" s="122">
        <f t="shared" si="0"/>
        <v>100</v>
      </c>
    </row>
    <row r="19" spans="1:10" s="116" customFormat="1" ht="11.25">
      <c r="A19" s="140"/>
      <c r="B19" s="140"/>
      <c r="C19" s="120" t="s">
        <v>329</v>
      </c>
      <c r="D19" s="124" t="s">
        <v>330</v>
      </c>
      <c r="E19" s="137"/>
      <c r="F19" s="137"/>
      <c r="G19" s="119"/>
      <c r="H19" s="142">
        <v>442.66</v>
      </c>
      <c r="I19" s="143">
        <v>442.66</v>
      </c>
      <c r="J19" s="122">
        <f t="shared" si="0"/>
        <v>100</v>
      </c>
    </row>
    <row r="20" spans="1:10" s="116" customFormat="1" ht="11.25">
      <c r="A20" s="140"/>
      <c r="B20" s="140"/>
      <c r="C20" s="120" t="s">
        <v>332</v>
      </c>
      <c r="D20" s="124" t="s">
        <v>286</v>
      </c>
      <c r="E20" s="137"/>
      <c r="F20" s="137"/>
      <c r="G20" s="119"/>
      <c r="H20" s="142">
        <v>13185.74</v>
      </c>
      <c r="I20" s="143">
        <v>13185.74</v>
      </c>
      <c r="J20" s="122">
        <f t="shared" si="0"/>
        <v>100</v>
      </c>
    </row>
    <row r="21" spans="1:10" s="116" customFormat="1" ht="11.25">
      <c r="A21" s="140"/>
      <c r="B21" s="140"/>
      <c r="C21" s="120" t="s">
        <v>397</v>
      </c>
      <c r="D21" s="124" t="s">
        <v>398</v>
      </c>
      <c r="E21" s="137"/>
      <c r="F21" s="137"/>
      <c r="G21" s="119"/>
      <c r="H21" s="144">
        <v>1282.6</v>
      </c>
      <c r="I21" s="143">
        <v>1282.6</v>
      </c>
      <c r="J21" s="122">
        <f t="shared" si="0"/>
        <v>100</v>
      </c>
    </row>
    <row r="22" spans="1:10" s="116" customFormat="1" ht="22.5">
      <c r="A22" s="114" t="s">
        <v>64</v>
      </c>
      <c r="B22" s="114"/>
      <c r="C22" s="114"/>
      <c r="D22" s="130" t="s">
        <v>65</v>
      </c>
      <c r="E22" s="132">
        <f>E23+E38+E28</f>
        <v>41585</v>
      </c>
      <c r="F22" s="132">
        <f>F23+F38+F28</f>
        <v>28986</v>
      </c>
      <c r="G22" s="126">
        <f>F22*100/E22</f>
        <v>69.70301791511362</v>
      </c>
      <c r="H22" s="133">
        <f>H23+H38+H28</f>
        <v>41585</v>
      </c>
      <c r="I22" s="131">
        <f>I23+I38+I28</f>
        <v>28986</v>
      </c>
      <c r="J22" s="167">
        <f t="shared" si="0"/>
        <v>69.70301791511362</v>
      </c>
    </row>
    <row r="23" spans="1:10" s="116" customFormat="1" ht="15">
      <c r="A23" s="135"/>
      <c r="B23" s="120" t="s">
        <v>67</v>
      </c>
      <c r="C23" s="136"/>
      <c r="D23" s="124" t="s">
        <v>68</v>
      </c>
      <c r="E23" s="137">
        <f>E24</f>
        <v>1051</v>
      </c>
      <c r="F23" s="137">
        <f>F24</f>
        <v>1051</v>
      </c>
      <c r="G23" s="166">
        <f>F23*100/E23</f>
        <v>100</v>
      </c>
      <c r="H23" s="138">
        <f>SUM(H25:H27)</f>
        <v>1051</v>
      </c>
      <c r="I23" s="139">
        <f>SUM(I25:I27)</f>
        <v>1051</v>
      </c>
      <c r="J23" s="125">
        <f t="shared" si="0"/>
        <v>100</v>
      </c>
    </row>
    <row r="24" spans="1:10" s="116" customFormat="1" ht="33.75">
      <c r="A24" s="135"/>
      <c r="B24" s="140"/>
      <c r="C24" s="120" t="s">
        <v>10</v>
      </c>
      <c r="D24" s="124" t="s">
        <v>11</v>
      </c>
      <c r="E24" s="137">
        <v>1051</v>
      </c>
      <c r="F24" s="137">
        <v>1051</v>
      </c>
      <c r="G24" s="166">
        <f>F24*100/E24</f>
        <v>100</v>
      </c>
      <c r="H24" s="138"/>
      <c r="I24" s="141"/>
      <c r="J24" s="118"/>
    </row>
    <row r="25" spans="1:10" s="116" customFormat="1" ht="15">
      <c r="A25" s="135"/>
      <c r="B25" s="140"/>
      <c r="C25" s="120" t="s">
        <v>321</v>
      </c>
      <c r="D25" s="124" t="s">
        <v>322</v>
      </c>
      <c r="E25" s="137"/>
      <c r="F25" s="137"/>
      <c r="G25" s="119"/>
      <c r="H25" s="138">
        <v>880</v>
      </c>
      <c r="I25" s="143">
        <v>880</v>
      </c>
      <c r="J25" s="122">
        <f t="shared" si="0"/>
        <v>100</v>
      </c>
    </row>
    <row r="26" spans="1:10" s="116" customFormat="1" ht="11.25">
      <c r="A26" s="140"/>
      <c r="B26" s="140"/>
      <c r="C26" s="120" t="s">
        <v>324</v>
      </c>
      <c r="D26" s="124" t="s">
        <v>325</v>
      </c>
      <c r="E26" s="137"/>
      <c r="F26" s="137"/>
      <c r="G26" s="119"/>
      <c r="H26" s="138">
        <v>150</v>
      </c>
      <c r="I26" s="143">
        <v>150</v>
      </c>
      <c r="J26" s="122">
        <f t="shared" si="0"/>
        <v>100</v>
      </c>
    </row>
    <row r="27" spans="1:10" s="116" customFormat="1" ht="11.25">
      <c r="A27" s="140"/>
      <c r="B27" s="140"/>
      <c r="C27" s="120" t="s">
        <v>327</v>
      </c>
      <c r="D27" s="124" t="s">
        <v>289</v>
      </c>
      <c r="E27" s="137"/>
      <c r="F27" s="137"/>
      <c r="G27" s="119"/>
      <c r="H27" s="138">
        <v>21</v>
      </c>
      <c r="I27" s="143">
        <v>21</v>
      </c>
      <c r="J27" s="122">
        <f t="shared" si="0"/>
        <v>100</v>
      </c>
    </row>
    <row r="28" spans="1:10" s="116" customFormat="1" ht="33.75">
      <c r="A28" s="140"/>
      <c r="B28" s="120" t="s">
        <v>70</v>
      </c>
      <c r="C28" s="120"/>
      <c r="D28" s="124" t="s">
        <v>71</v>
      </c>
      <c r="E28" s="137">
        <f>E29</f>
        <v>32611</v>
      </c>
      <c r="F28" s="137">
        <f>F29</f>
        <v>20012</v>
      </c>
      <c r="G28" s="166">
        <f>F28*100/E28</f>
        <v>61.36579681702493</v>
      </c>
      <c r="H28" s="172">
        <f>SUM(H30:H37)</f>
        <v>32611</v>
      </c>
      <c r="I28" s="171">
        <f>SUM(I30:I37)</f>
        <v>20012</v>
      </c>
      <c r="J28" s="125">
        <f t="shared" si="0"/>
        <v>61.36579681702493</v>
      </c>
    </row>
    <row r="29" spans="1:10" s="116" customFormat="1" ht="33.75">
      <c r="A29" s="140"/>
      <c r="B29" s="140"/>
      <c r="C29" s="120" t="s">
        <v>10</v>
      </c>
      <c r="D29" s="124" t="s">
        <v>11</v>
      </c>
      <c r="E29" s="137">
        <v>32611</v>
      </c>
      <c r="F29" s="137">
        <v>20012</v>
      </c>
      <c r="G29" s="166">
        <f>F29*100/E29</f>
        <v>61.36579681702493</v>
      </c>
      <c r="H29" s="146"/>
      <c r="I29" s="145"/>
      <c r="J29" s="122"/>
    </row>
    <row r="30" spans="1:10" s="116" customFormat="1" ht="11.25">
      <c r="A30" s="140"/>
      <c r="B30" s="140"/>
      <c r="C30" s="120" t="s">
        <v>403</v>
      </c>
      <c r="D30" s="124" t="s">
        <v>900</v>
      </c>
      <c r="E30" s="137"/>
      <c r="F30" s="137"/>
      <c r="G30" s="119"/>
      <c r="H30" s="146">
        <v>21000</v>
      </c>
      <c r="I30" s="145">
        <v>11051.8</v>
      </c>
      <c r="J30" s="122">
        <f t="shared" si="0"/>
        <v>52.62761904761905</v>
      </c>
    </row>
    <row r="31" spans="1:10" s="116" customFormat="1" ht="11.25">
      <c r="A31" s="140"/>
      <c r="B31" s="140"/>
      <c r="C31" s="120" t="s">
        <v>324</v>
      </c>
      <c r="D31" s="124" t="s">
        <v>325</v>
      </c>
      <c r="E31" s="137"/>
      <c r="F31" s="137"/>
      <c r="G31" s="119"/>
      <c r="H31" s="146">
        <v>932</v>
      </c>
      <c r="I31" s="145">
        <v>573.7</v>
      </c>
      <c r="J31" s="122">
        <f t="shared" si="0"/>
        <v>61.555793991416316</v>
      </c>
    </row>
    <row r="32" spans="1:10" ht="22.5">
      <c r="A32" s="112" t="s">
        <v>0</v>
      </c>
      <c r="B32" s="112" t="s">
        <v>272</v>
      </c>
      <c r="C32" s="112" t="s">
        <v>273</v>
      </c>
      <c r="D32" s="173" t="s">
        <v>1</v>
      </c>
      <c r="E32" s="174" t="s">
        <v>898</v>
      </c>
      <c r="F32" s="174" t="s">
        <v>275</v>
      </c>
      <c r="G32" s="175" t="s">
        <v>863</v>
      </c>
      <c r="H32" s="113" t="s">
        <v>899</v>
      </c>
      <c r="I32" s="174" t="s">
        <v>275</v>
      </c>
      <c r="J32" s="174" t="s">
        <v>863</v>
      </c>
    </row>
    <row r="33" spans="1:10" s="116" customFormat="1" ht="11.25">
      <c r="A33" s="140"/>
      <c r="B33" s="140"/>
      <c r="C33" s="120" t="s">
        <v>327</v>
      </c>
      <c r="D33" s="124" t="s">
        <v>289</v>
      </c>
      <c r="E33" s="137"/>
      <c r="F33" s="137"/>
      <c r="G33" s="119"/>
      <c r="H33" s="146">
        <v>133</v>
      </c>
      <c r="I33" s="145">
        <v>48.39</v>
      </c>
      <c r="J33" s="122">
        <f t="shared" si="0"/>
        <v>36.38345864661654</v>
      </c>
    </row>
    <row r="34" spans="1:10" s="116" customFormat="1" ht="11.25">
      <c r="A34" s="140"/>
      <c r="B34" s="140"/>
      <c r="C34" s="120" t="s">
        <v>382</v>
      </c>
      <c r="D34" s="124" t="s">
        <v>290</v>
      </c>
      <c r="E34" s="137"/>
      <c r="F34" s="137"/>
      <c r="G34" s="119"/>
      <c r="H34" s="146">
        <v>5446</v>
      </c>
      <c r="I34" s="145">
        <v>3355</v>
      </c>
      <c r="J34" s="122">
        <f t="shared" si="0"/>
        <v>61.604847594564816</v>
      </c>
    </row>
    <row r="35" spans="1:10" s="116" customFormat="1" ht="11.25">
      <c r="A35" s="140"/>
      <c r="B35" s="140"/>
      <c r="C35" s="120" t="s">
        <v>329</v>
      </c>
      <c r="D35" s="124" t="s">
        <v>330</v>
      </c>
      <c r="E35" s="137"/>
      <c r="F35" s="137"/>
      <c r="G35" s="119"/>
      <c r="H35" s="146">
        <v>950</v>
      </c>
      <c r="I35" s="145">
        <v>885.15</v>
      </c>
      <c r="J35" s="122">
        <f t="shared" si="0"/>
        <v>93.17368421052632</v>
      </c>
    </row>
    <row r="36" spans="1:10" s="116" customFormat="1" ht="11.25">
      <c r="A36" s="140"/>
      <c r="B36" s="140"/>
      <c r="C36" s="120" t="s">
        <v>332</v>
      </c>
      <c r="D36" s="124" t="s">
        <v>286</v>
      </c>
      <c r="E36" s="137"/>
      <c r="F36" s="137"/>
      <c r="G36" s="119"/>
      <c r="H36" s="146">
        <v>3850</v>
      </c>
      <c r="I36" s="145">
        <v>3817.39</v>
      </c>
      <c r="J36" s="122">
        <f t="shared" si="0"/>
        <v>99.15298701298701</v>
      </c>
    </row>
    <row r="37" spans="1:10" s="116" customFormat="1" ht="11.25">
      <c r="A37" s="140"/>
      <c r="B37" s="140"/>
      <c r="C37" s="147" t="s">
        <v>397</v>
      </c>
      <c r="D37" s="148" t="s">
        <v>398</v>
      </c>
      <c r="E37" s="137"/>
      <c r="F37" s="137"/>
      <c r="G37" s="165"/>
      <c r="H37" s="146">
        <v>300</v>
      </c>
      <c r="I37" s="145">
        <v>280.57</v>
      </c>
      <c r="J37" s="122">
        <f t="shared" si="0"/>
        <v>93.52333333333333</v>
      </c>
    </row>
    <row r="38" spans="1:10" s="116" customFormat="1" ht="11.25">
      <c r="A38" s="140"/>
      <c r="B38" s="140" t="s">
        <v>73</v>
      </c>
      <c r="C38" s="120"/>
      <c r="D38" s="124" t="s">
        <v>74</v>
      </c>
      <c r="E38" s="137">
        <f>E39</f>
        <v>7923</v>
      </c>
      <c r="F38" s="137">
        <f>F39</f>
        <v>7923</v>
      </c>
      <c r="G38" s="165">
        <f>F38*100/E38</f>
        <v>100</v>
      </c>
      <c r="H38" s="149">
        <f>SUM(H40:H46)</f>
        <v>7923</v>
      </c>
      <c r="I38" s="137">
        <f>SUM(I40:I46)</f>
        <v>7923</v>
      </c>
      <c r="J38" s="122">
        <f t="shared" si="0"/>
        <v>100</v>
      </c>
    </row>
    <row r="39" spans="1:10" s="116" customFormat="1" ht="33.75">
      <c r="A39" s="140"/>
      <c r="B39" s="140"/>
      <c r="C39" s="120" t="s">
        <v>10</v>
      </c>
      <c r="D39" s="124" t="s">
        <v>11</v>
      </c>
      <c r="E39" s="150">
        <v>7923</v>
      </c>
      <c r="F39" s="150">
        <v>7923</v>
      </c>
      <c r="G39" s="166">
        <f>F39*100/E39</f>
        <v>100</v>
      </c>
      <c r="H39" s="151"/>
      <c r="I39" s="145"/>
      <c r="J39" s="118"/>
    </row>
    <row r="40" spans="1:10" s="116" customFormat="1" ht="11.25">
      <c r="A40" s="140"/>
      <c r="B40" s="140"/>
      <c r="C40" s="120" t="s">
        <v>403</v>
      </c>
      <c r="D40" s="124" t="s">
        <v>900</v>
      </c>
      <c r="E40" s="150"/>
      <c r="F40" s="150"/>
      <c r="G40" s="119"/>
      <c r="H40" s="151">
        <v>3675</v>
      </c>
      <c r="I40" s="150">
        <v>3675</v>
      </c>
      <c r="J40" s="122">
        <f t="shared" si="0"/>
        <v>100</v>
      </c>
    </row>
    <row r="41" spans="1:10" s="116" customFormat="1" ht="11.25">
      <c r="A41" s="140"/>
      <c r="B41" s="140"/>
      <c r="C41" s="120" t="s">
        <v>324</v>
      </c>
      <c r="D41" s="124" t="s">
        <v>325</v>
      </c>
      <c r="E41" s="150"/>
      <c r="F41" s="150"/>
      <c r="G41" s="119"/>
      <c r="H41" s="151">
        <v>283.51</v>
      </c>
      <c r="I41" s="150">
        <v>283.51</v>
      </c>
      <c r="J41" s="122">
        <f t="shared" si="0"/>
        <v>100</v>
      </c>
    </row>
    <row r="42" spans="1:10" s="116" customFormat="1" ht="11.25">
      <c r="A42" s="140"/>
      <c r="B42" s="140"/>
      <c r="C42" s="120" t="s">
        <v>327</v>
      </c>
      <c r="D42" s="124" t="s">
        <v>289</v>
      </c>
      <c r="E42" s="150"/>
      <c r="F42" s="150"/>
      <c r="G42" s="119"/>
      <c r="H42" s="151">
        <v>30.17</v>
      </c>
      <c r="I42" s="150">
        <v>30.17</v>
      </c>
      <c r="J42" s="122">
        <f t="shared" si="0"/>
        <v>100</v>
      </c>
    </row>
    <row r="43" spans="1:10" s="116" customFormat="1" ht="11.25">
      <c r="A43" s="140"/>
      <c r="B43" s="140"/>
      <c r="C43" s="120" t="s">
        <v>382</v>
      </c>
      <c r="D43" s="124" t="s">
        <v>290</v>
      </c>
      <c r="E43" s="150"/>
      <c r="F43" s="150"/>
      <c r="G43" s="119"/>
      <c r="H43" s="151">
        <v>1658</v>
      </c>
      <c r="I43" s="150">
        <v>1658</v>
      </c>
      <c r="J43" s="122">
        <f t="shared" si="0"/>
        <v>100</v>
      </c>
    </row>
    <row r="44" spans="1:10" s="116" customFormat="1" ht="11.25">
      <c r="A44" s="140"/>
      <c r="B44" s="140"/>
      <c r="C44" s="120" t="s">
        <v>329</v>
      </c>
      <c r="D44" s="124" t="s">
        <v>330</v>
      </c>
      <c r="E44" s="150"/>
      <c r="F44" s="150"/>
      <c r="G44" s="119"/>
      <c r="H44" s="151">
        <v>1494.46</v>
      </c>
      <c r="I44" s="150">
        <v>1494.46</v>
      </c>
      <c r="J44" s="122">
        <f t="shared" si="0"/>
        <v>100</v>
      </c>
    </row>
    <row r="45" spans="1:10" s="116" customFormat="1" ht="11.25">
      <c r="A45" s="140"/>
      <c r="B45" s="140"/>
      <c r="C45" s="120" t="s">
        <v>332</v>
      </c>
      <c r="D45" s="124" t="s">
        <v>286</v>
      </c>
      <c r="E45" s="150"/>
      <c r="F45" s="150"/>
      <c r="G45" s="119"/>
      <c r="H45" s="151">
        <v>733.7</v>
      </c>
      <c r="I45" s="150">
        <v>733.7</v>
      </c>
      <c r="J45" s="122">
        <f t="shared" si="0"/>
        <v>100</v>
      </c>
    </row>
    <row r="46" spans="1:10" s="116" customFormat="1" ht="11.25">
      <c r="A46" s="140"/>
      <c r="B46" s="140"/>
      <c r="C46" s="147" t="s">
        <v>397</v>
      </c>
      <c r="D46" s="148" t="s">
        <v>398</v>
      </c>
      <c r="E46" s="150"/>
      <c r="F46" s="150"/>
      <c r="G46" s="119"/>
      <c r="H46" s="151">
        <v>48.16</v>
      </c>
      <c r="I46" s="150">
        <v>48.16</v>
      </c>
      <c r="J46" s="122">
        <f t="shared" si="0"/>
        <v>100</v>
      </c>
    </row>
    <row r="47" spans="1:10" s="116" customFormat="1" ht="11.25">
      <c r="A47" s="114" t="s">
        <v>174</v>
      </c>
      <c r="B47" s="114"/>
      <c r="C47" s="114"/>
      <c r="D47" s="130" t="s">
        <v>175</v>
      </c>
      <c r="E47" s="152">
        <f>E49</f>
        <v>11573.84</v>
      </c>
      <c r="F47" s="152">
        <f>F49</f>
        <v>10636.55</v>
      </c>
      <c r="G47" s="119">
        <f>F47*100/E47</f>
        <v>91.90165061898212</v>
      </c>
      <c r="H47" s="152">
        <f>H48</f>
        <v>11573.84</v>
      </c>
      <c r="I47" s="152">
        <f>I48</f>
        <v>10636.55</v>
      </c>
      <c r="J47" s="118">
        <f t="shared" si="0"/>
        <v>91.90165061898212</v>
      </c>
    </row>
    <row r="48" spans="1:10" s="116" customFormat="1" ht="11.25">
      <c r="A48" s="153"/>
      <c r="B48" s="154">
        <v>80101</v>
      </c>
      <c r="C48" s="155"/>
      <c r="D48" s="124" t="s">
        <v>178</v>
      </c>
      <c r="E48" s="150">
        <f>E49</f>
        <v>11573.84</v>
      </c>
      <c r="F48" s="150">
        <f>F49</f>
        <v>10636.55</v>
      </c>
      <c r="G48" s="165">
        <f>F48*100/E48</f>
        <v>91.90165061898212</v>
      </c>
      <c r="H48" s="151">
        <f>SUM(H50:H53)</f>
        <v>11573.84</v>
      </c>
      <c r="I48" s="150">
        <f>SUM(I50:I53)</f>
        <v>10636.55</v>
      </c>
      <c r="J48" s="122">
        <f t="shared" si="0"/>
        <v>91.90165061898212</v>
      </c>
    </row>
    <row r="49" spans="1:10" s="116" customFormat="1" ht="33.75">
      <c r="A49" s="156"/>
      <c r="B49" s="157"/>
      <c r="C49" s="158">
        <v>2010</v>
      </c>
      <c r="D49" s="124" t="s">
        <v>11</v>
      </c>
      <c r="E49" s="150">
        <v>11573.84</v>
      </c>
      <c r="F49" s="150">
        <v>10636.55</v>
      </c>
      <c r="G49" s="166">
        <f>F49*100/E49</f>
        <v>91.90165061898212</v>
      </c>
      <c r="H49" s="151"/>
      <c r="I49" s="150"/>
      <c r="J49" s="122"/>
    </row>
    <row r="50" spans="1:10" s="116" customFormat="1" ht="11.25">
      <c r="A50" s="156"/>
      <c r="B50" s="159"/>
      <c r="C50" s="120" t="s">
        <v>321</v>
      </c>
      <c r="D50" s="124" t="s">
        <v>322</v>
      </c>
      <c r="E50" s="150"/>
      <c r="F50" s="150"/>
      <c r="G50" s="165"/>
      <c r="H50" s="151">
        <v>95.85</v>
      </c>
      <c r="I50" s="150">
        <v>88.09</v>
      </c>
      <c r="J50" s="122">
        <f t="shared" si="0"/>
        <v>91.9040166927491</v>
      </c>
    </row>
    <row r="51" spans="1:10" s="116" customFormat="1" ht="11.25">
      <c r="A51" s="156"/>
      <c r="B51" s="159"/>
      <c r="C51" s="120" t="s">
        <v>324</v>
      </c>
      <c r="D51" s="124" t="s">
        <v>325</v>
      </c>
      <c r="E51" s="150"/>
      <c r="F51" s="150"/>
      <c r="G51" s="165"/>
      <c r="H51" s="151">
        <v>16.39</v>
      </c>
      <c r="I51" s="150">
        <v>15.06</v>
      </c>
      <c r="J51" s="122">
        <f t="shared" si="0"/>
        <v>91.88529591214154</v>
      </c>
    </row>
    <row r="52" spans="1:10" s="116" customFormat="1" ht="11.25">
      <c r="A52" s="156"/>
      <c r="B52" s="159"/>
      <c r="C52" s="120" t="s">
        <v>327</v>
      </c>
      <c r="D52" s="124" t="s">
        <v>289</v>
      </c>
      <c r="E52" s="150"/>
      <c r="F52" s="150"/>
      <c r="G52" s="165"/>
      <c r="H52" s="151">
        <v>2.35</v>
      </c>
      <c r="I52" s="150">
        <v>2.16</v>
      </c>
      <c r="J52" s="122">
        <f t="shared" si="0"/>
        <v>91.91489361702128</v>
      </c>
    </row>
    <row r="53" spans="1:10" s="116" customFormat="1" ht="11.25">
      <c r="A53" s="160"/>
      <c r="B53" s="161"/>
      <c r="C53" s="120" t="s">
        <v>532</v>
      </c>
      <c r="D53" s="124" t="s">
        <v>901</v>
      </c>
      <c r="E53" s="150"/>
      <c r="F53" s="150"/>
      <c r="G53" s="165"/>
      <c r="H53" s="151">
        <v>11459.25</v>
      </c>
      <c r="I53" s="150">
        <v>10531.24</v>
      </c>
      <c r="J53" s="122">
        <f t="shared" si="0"/>
        <v>91.90165150424329</v>
      </c>
    </row>
    <row r="54" spans="1:10" s="116" customFormat="1" ht="11.25">
      <c r="A54" s="114" t="s">
        <v>199</v>
      </c>
      <c r="B54" s="114"/>
      <c r="C54" s="114"/>
      <c r="D54" s="130" t="s">
        <v>200</v>
      </c>
      <c r="E54" s="152">
        <f aca="true" t="shared" si="1" ref="E54:I55">E55</f>
        <v>1118</v>
      </c>
      <c r="F54" s="152">
        <f t="shared" si="1"/>
        <v>961.66</v>
      </c>
      <c r="G54" s="119">
        <f>F54*100/E54</f>
        <v>86.01610017889088</v>
      </c>
      <c r="H54" s="152">
        <f t="shared" si="1"/>
        <v>1118</v>
      </c>
      <c r="I54" s="152">
        <f t="shared" si="1"/>
        <v>961.6600000000001</v>
      </c>
      <c r="J54" s="118">
        <f t="shared" si="0"/>
        <v>86.0161001788909</v>
      </c>
    </row>
    <row r="55" spans="1:10" s="116" customFormat="1" ht="11.25">
      <c r="A55" s="140"/>
      <c r="B55" s="120" t="s">
        <v>202</v>
      </c>
      <c r="C55" s="120"/>
      <c r="D55" s="124" t="s">
        <v>6</v>
      </c>
      <c r="E55" s="150">
        <f t="shared" si="1"/>
        <v>1118</v>
      </c>
      <c r="F55" s="150">
        <f t="shared" si="1"/>
        <v>961.66</v>
      </c>
      <c r="G55" s="119">
        <f>F55*100/E55</f>
        <v>86.01610017889088</v>
      </c>
      <c r="H55" s="150">
        <f>SUM(H57:H61)</f>
        <v>1118</v>
      </c>
      <c r="I55" s="150">
        <f>SUM(I57:I61)</f>
        <v>961.6600000000001</v>
      </c>
      <c r="J55" s="122">
        <f t="shared" si="0"/>
        <v>86.0161001788909</v>
      </c>
    </row>
    <row r="56" spans="1:10" s="116" customFormat="1" ht="33.75">
      <c r="A56" s="140"/>
      <c r="B56" s="140"/>
      <c r="C56" s="120" t="s">
        <v>10</v>
      </c>
      <c r="D56" s="124" t="s">
        <v>11</v>
      </c>
      <c r="E56" s="150">
        <v>1118</v>
      </c>
      <c r="F56" s="150">
        <v>961.66</v>
      </c>
      <c r="G56" s="166">
        <f>F56*100/E56</f>
        <v>86.01610017889088</v>
      </c>
      <c r="H56" s="151"/>
      <c r="I56" s="150"/>
      <c r="J56" s="122"/>
    </row>
    <row r="57" spans="1:10" s="116" customFormat="1" ht="11.25">
      <c r="A57" s="140"/>
      <c r="B57" s="140"/>
      <c r="C57" s="120" t="s">
        <v>321</v>
      </c>
      <c r="D57" s="124" t="s">
        <v>322</v>
      </c>
      <c r="E57" s="150"/>
      <c r="F57" s="150"/>
      <c r="G57" s="119"/>
      <c r="H57" s="151">
        <v>746</v>
      </c>
      <c r="I57" s="150">
        <v>663.2</v>
      </c>
      <c r="J57" s="122">
        <f t="shared" si="0"/>
        <v>88.90080428954424</v>
      </c>
    </row>
    <row r="58" spans="1:10" s="116" customFormat="1" ht="11.25">
      <c r="A58" s="140"/>
      <c r="B58" s="140"/>
      <c r="C58" s="120" t="s">
        <v>324</v>
      </c>
      <c r="D58" s="124" t="s">
        <v>325</v>
      </c>
      <c r="E58" s="150"/>
      <c r="F58" s="150"/>
      <c r="G58" s="119"/>
      <c r="H58" s="151">
        <v>137</v>
      </c>
      <c r="I58" s="150">
        <v>120.59</v>
      </c>
      <c r="J58" s="122">
        <f t="shared" si="0"/>
        <v>88.02189781021897</v>
      </c>
    </row>
    <row r="59" spans="1:10" s="116" customFormat="1" ht="11.25">
      <c r="A59" s="140"/>
      <c r="B59" s="140"/>
      <c r="C59" s="120" t="s">
        <v>327</v>
      </c>
      <c r="D59" s="124" t="s">
        <v>289</v>
      </c>
      <c r="E59" s="150"/>
      <c r="F59" s="150"/>
      <c r="G59" s="119"/>
      <c r="H59" s="151">
        <v>19</v>
      </c>
      <c r="I59" s="150">
        <v>16.27</v>
      </c>
      <c r="J59" s="122">
        <f t="shared" si="0"/>
        <v>85.63157894736842</v>
      </c>
    </row>
    <row r="60" spans="1:10" s="116" customFormat="1" ht="11.25">
      <c r="A60" s="140"/>
      <c r="B60" s="140"/>
      <c r="C60" s="120" t="s">
        <v>329</v>
      </c>
      <c r="D60" s="124" t="s">
        <v>330</v>
      </c>
      <c r="E60" s="150"/>
      <c r="F60" s="150"/>
      <c r="G60" s="119"/>
      <c r="H60" s="151">
        <v>106</v>
      </c>
      <c r="I60" s="150">
        <v>64</v>
      </c>
      <c r="J60" s="122">
        <f t="shared" si="0"/>
        <v>60.37735849056604</v>
      </c>
    </row>
    <row r="61" spans="1:10" s="116" customFormat="1" ht="11.25">
      <c r="A61" s="140"/>
      <c r="B61" s="140"/>
      <c r="C61" s="120" t="s">
        <v>332</v>
      </c>
      <c r="D61" s="124" t="s">
        <v>286</v>
      </c>
      <c r="E61" s="150"/>
      <c r="F61" s="150"/>
      <c r="G61" s="119"/>
      <c r="H61" s="151">
        <v>110</v>
      </c>
      <c r="I61" s="150">
        <v>97.6</v>
      </c>
      <c r="J61" s="122">
        <f t="shared" si="0"/>
        <v>88.72727272727273</v>
      </c>
    </row>
    <row r="62" spans="1:10" s="116" customFormat="1" ht="11.25">
      <c r="A62" s="114" t="s">
        <v>203</v>
      </c>
      <c r="B62" s="114"/>
      <c r="C62" s="114"/>
      <c r="D62" s="130" t="s">
        <v>204</v>
      </c>
      <c r="E62" s="131">
        <f>E63+E78+E85+E81</f>
        <v>1075198</v>
      </c>
      <c r="F62" s="131">
        <f>F63+F78+F85+F81</f>
        <v>1061379.01</v>
      </c>
      <c r="G62" s="119">
        <f>F62*100/E62</f>
        <v>98.7147492833878</v>
      </c>
      <c r="H62" s="133">
        <f>H63+H78+H85+H81</f>
        <v>1075198</v>
      </c>
      <c r="I62" s="131">
        <f>I63+I78+I85+I81</f>
        <v>1061379.01</v>
      </c>
      <c r="J62" s="118">
        <f t="shared" si="0"/>
        <v>98.7147492833878</v>
      </c>
    </row>
    <row r="63" spans="1:10" s="116" customFormat="1" ht="22.5">
      <c r="A63" s="135"/>
      <c r="B63" s="120" t="s">
        <v>209</v>
      </c>
      <c r="C63" s="136"/>
      <c r="D63" s="124" t="s">
        <v>902</v>
      </c>
      <c r="E63" s="137">
        <f>E64</f>
        <v>1029834</v>
      </c>
      <c r="F63" s="137">
        <f>F64</f>
        <v>1017559.49</v>
      </c>
      <c r="G63" s="166">
        <f>F63*100/E63</f>
        <v>98.80810790865324</v>
      </c>
      <c r="H63" s="138">
        <f>SUM(H65:H77)</f>
        <v>1029834</v>
      </c>
      <c r="I63" s="139">
        <f>SUM(I65:I77)</f>
        <v>1017559.49</v>
      </c>
      <c r="J63" s="125">
        <f t="shared" si="0"/>
        <v>98.80810790865324</v>
      </c>
    </row>
    <row r="64" spans="1:10" s="116" customFormat="1" ht="33.75">
      <c r="A64" s="135"/>
      <c r="B64" s="140"/>
      <c r="C64" s="120" t="s">
        <v>10</v>
      </c>
      <c r="D64" s="124" t="s">
        <v>11</v>
      </c>
      <c r="E64" s="137">
        <v>1029834</v>
      </c>
      <c r="F64" s="137">
        <v>1017559.49</v>
      </c>
      <c r="G64" s="166">
        <f>F64*100/E64</f>
        <v>98.80810790865324</v>
      </c>
      <c r="H64" s="138"/>
      <c r="I64" s="141"/>
      <c r="J64" s="118"/>
    </row>
    <row r="65" spans="1:10" s="116" customFormat="1" ht="11.25">
      <c r="A65" s="140"/>
      <c r="B65" s="140"/>
      <c r="C65" s="120" t="s">
        <v>698</v>
      </c>
      <c r="D65" s="124" t="s">
        <v>288</v>
      </c>
      <c r="E65" s="137"/>
      <c r="F65" s="137"/>
      <c r="G65" s="119"/>
      <c r="H65" s="138">
        <v>961546</v>
      </c>
      <c r="I65" s="145">
        <v>951649.5</v>
      </c>
      <c r="J65" s="122">
        <f t="shared" si="0"/>
        <v>98.97077206914697</v>
      </c>
    </row>
    <row r="66" spans="1:10" s="116" customFormat="1" ht="11.25">
      <c r="A66" s="140"/>
      <c r="B66" s="140"/>
      <c r="C66" s="120" t="s">
        <v>321</v>
      </c>
      <c r="D66" s="124" t="s">
        <v>322</v>
      </c>
      <c r="E66" s="137"/>
      <c r="F66" s="137"/>
      <c r="G66" s="119"/>
      <c r="H66" s="138">
        <v>19525</v>
      </c>
      <c r="I66" s="168">
        <v>19026.56</v>
      </c>
      <c r="J66" s="122">
        <f t="shared" si="0"/>
        <v>97.44717029449426</v>
      </c>
    </row>
    <row r="67" spans="1:10" s="116" customFormat="1" ht="11.25">
      <c r="A67" s="140"/>
      <c r="B67" s="140"/>
      <c r="C67" s="120" t="s">
        <v>324</v>
      </c>
      <c r="D67" s="124" t="s">
        <v>325</v>
      </c>
      <c r="E67" s="137"/>
      <c r="F67" s="137"/>
      <c r="G67" s="119"/>
      <c r="H67" s="138">
        <v>39700</v>
      </c>
      <c r="I67" s="145">
        <v>38876.46</v>
      </c>
      <c r="J67" s="122">
        <f t="shared" si="0"/>
        <v>97.9255919395466</v>
      </c>
    </row>
    <row r="68" spans="1:10" s="116" customFormat="1" ht="11.25">
      <c r="A68" s="140"/>
      <c r="B68" s="140"/>
      <c r="C68" s="120" t="s">
        <v>327</v>
      </c>
      <c r="D68" s="124" t="s">
        <v>289</v>
      </c>
      <c r="E68" s="137"/>
      <c r="F68" s="137"/>
      <c r="G68" s="119"/>
      <c r="H68" s="138">
        <v>503</v>
      </c>
      <c r="I68" s="168">
        <v>482</v>
      </c>
      <c r="J68" s="122">
        <f t="shared" si="0"/>
        <v>95.82504970178927</v>
      </c>
    </row>
    <row r="69" spans="1:10" ht="22.5">
      <c r="A69" s="112" t="s">
        <v>0</v>
      </c>
      <c r="B69" s="112" t="s">
        <v>272</v>
      </c>
      <c r="C69" s="112" t="s">
        <v>273</v>
      </c>
      <c r="D69" s="173" t="s">
        <v>1</v>
      </c>
      <c r="E69" s="174" t="s">
        <v>898</v>
      </c>
      <c r="F69" s="174" t="s">
        <v>275</v>
      </c>
      <c r="G69" s="175" t="s">
        <v>863</v>
      </c>
      <c r="H69" s="113" t="s">
        <v>899</v>
      </c>
      <c r="I69" s="174" t="s">
        <v>275</v>
      </c>
      <c r="J69" s="174" t="s">
        <v>863</v>
      </c>
    </row>
    <row r="70" spans="1:10" s="116" customFormat="1" ht="11.25">
      <c r="A70" s="140"/>
      <c r="B70" s="140"/>
      <c r="C70" s="120" t="s">
        <v>329</v>
      </c>
      <c r="D70" s="124" t="s">
        <v>330</v>
      </c>
      <c r="E70" s="137"/>
      <c r="F70" s="137"/>
      <c r="G70" s="119"/>
      <c r="H70" s="138">
        <v>850</v>
      </c>
      <c r="I70" s="145">
        <v>677.45</v>
      </c>
      <c r="J70" s="122">
        <f t="shared" si="0"/>
        <v>79.7</v>
      </c>
    </row>
    <row r="71" spans="1:10" s="116" customFormat="1" ht="11.25">
      <c r="A71" s="140"/>
      <c r="B71" s="140"/>
      <c r="C71" s="120" t="s">
        <v>420</v>
      </c>
      <c r="D71" s="124" t="s">
        <v>421</v>
      </c>
      <c r="E71" s="137"/>
      <c r="F71" s="137"/>
      <c r="G71" s="119"/>
      <c r="H71" s="138">
        <v>500</v>
      </c>
      <c r="I71" s="145">
        <v>351</v>
      </c>
      <c r="J71" s="122">
        <f aca="true" t="shared" si="2" ref="J71:J92">I71*100/H71</f>
        <v>70.2</v>
      </c>
    </row>
    <row r="72" spans="1:10" s="116" customFormat="1" ht="11.25">
      <c r="A72" s="140"/>
      <c r="B72" s="140"/>
      <c r="C72" s="120" t="s">
        <v>332</v>
      </c>
      <c r="D72" s="124" t="s">
        <v>286</v>
      </c>
      <c r="E72" s="137"/>
      <c r="F72" s="137"/>
      <c r="G72" s="119"/>
      <c r="H72" s="138">
        <v>4456</v>
      </c>
      <c r="I72" s="145">
        <v>4055.9</v>
      </c>
      <c r="J72" s="122">
        <f t="shared" si="2"/>
        <v>91.02109515260324</v>
      </c>
    </row>
    <row r="73" spans="1:10" s="116" customFormat="1" ht="22.5">
      <c r="A73" s="140"/>
      <c r="B73" s="140"/>
      <c r="C73" s="120" t="s">
        <v>434</v>
      </c>
      <c r="D73" s="124" t="s">
        <v>435</v>
      </c>
      <c r="E73" s="137"/>
      <c r="F73" s="137"/>
      <c r="G73" s="119"/>
      <c r="H73" s="138">
        <v>500</v>
      </c>
      <c r="I73" s="143">
        <v>448.75</v>
      </c>
      <c r="J73" s="122">
        <f t="shared" si="2"/>
        <v>89.75</v>
      </c>
    </row>
    <row r="74" spans="1:10" s="116" customFormat="1" ht="11.25">
      <c r="A74" s="140"/>
      <c r="B74" s="140"/>
      <c r="C74" s="120" t="s">
        <v>397</v>
      </c>
      <c r="D74" s="124" t="s">
        <v>398</v>
      </c>
      <c r="E74" s="137"/>
      <c r="F74" s="137"/>
      <c r="G74" s="119"/>
      <c r="H74" s="138">
        <v>50</v>
      </c>
      <c r="I74" s="143"/>
      <c r="J74" s="122">
        <f t="shared" si="2"/>
        <v>0</v>
      </c>
    </row>
    <row r="75" spans="1:10" s="116" customFormat="1" ht="11.25">
      <c r="A75" s="140"/>
      <c r="B75" s="140"/>
      <c r="C75" s="120" t="s">
        <v>440</v>
      </c>
      <c r="D75" s="124" t="s">
        <v>441</v>
      </c>
      <c r="E75" s="137"/>
      <c r="F75" s="137"/>
      <c r="G75" s="119"/>
      <c r="H75" s="138">
        <v>1094</v>
      </c>
      <c r="I75" s="143">
        <v>1093.93</v>
      </c>
      <c r="J75" s="122">
        <f t="shared" si="2"/>
        <v>99.99360146252285</v>
      </c>
    </row>
    <row r="76" spans="1:10" s="116" customFormat="1" ht="11.25">
      <c r="A76" s="140"/>
      <c r="B76" s="140"/>
      <c r="C76" s="120" t="s">
        <v>574</v>
      </c>
      <c r="D76" s="124" t="s">
        <v>51</v>
      </c>
      <c r="E76" s="137"/>
      <c r="F76" s="137"/>
      <c r="G76" s="119"/>
      <c r="H76" s="138">
        <v>560</v>
      </c>
      <c r="I76" s="143">
        <v>558.94</v>
      </c>
      <c r="J76" s="122">
        <f t="shared" si="2"/>
        <v>99.8107142857143</v>
      </c>
    </row>
    <row r="77" spans="1:10" s="116" customFormat="1" ht="11.25">
      <c r="A77" s="140"/>
      <c r="B77" s="140"/>
      <c r="C77" s="120" t="s">
        <v>443</v>
      </c>
      <c r="D77" s="124" t="s">
        <v>444</v>
      </c>
      <c r="E77" s="137"/>
      <c r="F77" s="137"/>
      <c r="G77" s="119"/>
      <c r="H77" s="138">
        <v>550</v>
      </c>
      <c r="I77" s="143">
        <v>339</v>
      </c>
      <c r="J77" s="122">
        <f t="shared" si="2"/>
        <v>61.63636363636363</v>
      </c>
    </row>
    <row r="78" spans="1:10" s="116" customFormat="1" ht="33.75">
      <c r="A78" s="135"/>
      <c r="B78" s="120" t="s">
        <v>217</v>
      </c>
      <c r="C78" s="136"/>
      <c r="D78" s="124" t="s">
        <v>218</v>
      </c>
      <c r="E78" s="137">
        <f>E79</f>
        <v>2731</v>
      </c>
      <c r="F78" s="137">
        <f>F79</f>
        <v>2586.67</v>
      </c>
      <c r="G78" s="166">
        <f aca="true" t="shared" si="3" ref="G78:G86">F78*100/E78</f>
        <v>94.71512266569022</v>
      </c>
      <c r="H78" s="138">
        <f>SUM(H80)</f>
        <v>2731</v>
      </c>
      <c r="I78" s="139">
        <f>SUM(I80)</f>
        <v>2586.67</v>
      </c>
      <c r="J78" s="125">
        <f t="shared" si="2"/>
        <v>94.71512266569022</v>
      </c>
    </row>
    <row r="79" spans="1:10" s="116" customFormat="1" ht="33.75">
      <c r="A79" s="135"/>
      <c r="B79" s="140"/>
      <c r="C79" s="120" t="s">
        <v>10</v>
      </c>
      <c r="D79" s="124" t="s">
        <v>11</v>
      </c>
      <c r="E79" s="137">
        <v>2731</v>
      </c>
      <c r="F79" s="137">
        <v>2586.67</v>
      </c>
      <c r="G79" s="166">
        <f t="shared" si="3"/>
        <v>94.71512266569022</v>
      </c>
      <c r="H79" s="138"/>
      <c r="I79" s="141"/>
      <c r="J79" s="122"/>
    </row>
    <row r="80" spans="1:10" s="116" customFormat="1" ht="15">
      <c r="A80" s="135"/>
      <c r="B80" s="140"/>
      <c r="C80" s="120" t="s">
        <v>709</v>
      </c>
      <c r="D80" s="124" t="s">
        <v>710</v>
      </c>
      <c r="E80" s="137"/>
      <c r="F80" s="137"/>
      <c r="G80" s="165"/>
      <c r="H80" s="138">
        <v>2731</v>
      </c>
      <c r="I80" s="143">
        <v>2586.67</v>
      </c>
      <c r="J80" s="122">
        <f t="shared" si="2"/>
        <v>94.71512266569022</v>
      </c>
    </row>
    <row r="81" spans="1:10" s="116" customFormat="1" ht="15">
      <c r="A81" s="135"/>
      <c r="B81" s="120" t="s">
        <v>225</v>
      </c>
      <c r="C81" s="120"/>
      <c r="D81" s="124" t="s">
        <v>226</v>
      </c>
      <c r="E81" s="137">
        <f>E82</f>
        <v>471</v>
      </c>
      <c r="F81" s="137">
        <f>F82</f>
        <v>463.32</v>
      </c>
      <c r="G81" s="165">
        <f t="shared" si="3"/>
        <v>98.36942675159236</v>
      </c>
      <c r="H81" s="138">
        <f>H83+H84</f>
        <v>471</v>
      </c>
      <c r="I81" s="143">
        <f>SUM(I83:I84)</f>
        <v>463.32</v>
      </c>
      <c r="J81" s="122">
        <f t="shared" si="2"/>
        <v>98.36942675159236</v>
      </c>
    </row>
    <row r="82" spans="1:10" s="116" customFormat="1" ht="33.75">
      <c r="A82" s="135"/>
      <c r="B82" s="140"/>
      <c r="C82" s="120" t="s">
        <v>10</v>
      </c>
      <c r="D82" s="124" t="s">
        <v>11</v>
      </c>
      <c r="E82" s="137">
        <v>471</v>
      </c>
      <c r="F82" s="137">
        <v>463.32</v>
      </c>
      <c r="G82" s="166">
        <f t="shared" si="3"/>
        <v>98.36942675159236</v>
      </c>
      <c r="H82" s="138"/>
      <c r="I82" s="141"/>
      <c r="J82" s="122"/>
    </row>
    <row r="83" spans="1:10" s="116" customFormat="1" ht="15">
      <c r="A83" s="135"/>
      <c r="B83" s="140"/>
      <c r="C83" s="120" t="s">
        <v>698</v>
      </c>
      <c r="D83" s="124" t="s">
        <v>288</v>
      </c>
      <c r="E83" s="137"/>
      <c r="F83" s="137"/>
      <c r="G83" s="165"/>
      <c r="H83" s="138">
        <v>462</v>
      </c>
      <c r="I83" s="143">
        <v>454.32</v>
      </c>
      <c r="J83" s="122">
        <f t="shared" si="2"/>
        <v>98.33766233766234</v>
      </c>
    </row>
    <row r="84" spans="1:10" s="116" customFormat="1" ht="15">
      <c r="A84" s="135"/>
      <c r="B84" s="140"/>
      <c r="C84" s="120" t="s">
        <v>329</v>
      </c>
      <c r="D84" s="124" t="s">
        <v>330</v>
      </c>
      <c r="E84" s="137"/>
      <c r="F84" s="137"/>
      <c r="G84" s="165"/>
      <c r="H84" s="138">
        <v>9</v>
      </c>
      <c r="I84" s="143">
        <v>9</v>
      </c>
      <c r="J84" s="122">
        <f t="shared" si="2"/>
        <v>100</v>
      </c>
    </row>
    <row r="85" spans="1:10" s="116" customFormat="1" ht="15">
      <c r="A85" s="135"/>
      <c r="B85" s="120" t="s">
        <v>237</v>
      </c>
      <c r="C85" s="120"/>
      <c r="D85" s="124" t="s">
        <v>6</v>
      </c>
      <c r="E85" s="137">
        <f>E86</f>
        <v>42162</v>
      </c>
      <c r="F85" s="137">
        <f>F86</f>
        <v>40769.53</v>
      </c>
      <c r="G85" s="165">
        <f t="shared" si="3"/>
        <v>96.69733409231061</v>
      </c>
      <c r="H85" s="138">
        <f>SUM(H87:H92)</f>
        <v>42162</v>
      </c>
      <c r="I85" s="143">
        <f>SUM(I87:I92)</f>
        <v>40769.53</v>
      </c>
      <c r="J85" s="122">
        <f t="shared" si="2"/>
        <v>96.69733409231061</v>
      </c>
    </row>
    <row r="86" spans="1:10" s="116" customFormat="1" ht="33.75">
      <c r="A86" s="135"/>
      <c r="B86" s="140"/>
      <c r="C86" s="120" t="s">
        <v>10</v>
      </c>
      <c r="D86" s="124" t="s">
        <v>11</v>
      </c>
      <c r="E86" s="137">
        <v>42162</v>
      </c>
      <c r="F86" s="137">
        <v>40769.53</v>
      </c>
      <c r="G86" s="166">
        <f t="shared" si="3"/>
        <v>96.69733409231061</v>
      </c>
      <c r="H86" s="138"/>
      <c r="I86" s="141"/>
      <c r="J86" s="122"/>
    </row>
    <row r="87" spans="1:10" s="116" customFormat="1" ht="15">
      <c r="A87" s="135"/>
      <c r="B87" s="140"/>
      <c r="C87" s="120" t="s">
        <v>698</v>
      </c>
      <c r="D87" s="124" t="s">
        <v>288</v>
      </c>
      <c r="E87" s="137"/>
      <c r="F87" s="137"/>
      <c r="G87" s="165"/>
      <c r="H87" s="162">
        <v>40000</v>
      </c>
      <c r="I87" s="143">
        <v>39400</v>
      </c>
      <c r="J87" s="122">
        <f t="shared" si="2"/>
        <v>98.5</v>
      </c>
    </row>
    <row r="88" spans="1:10" s="116" customFormat="1" ht="15">
      <c r="A88" s="135"/>
      <c r="B88" s="140"/>
      <c r="C88" s="120" t="s">
        <v>321</v>
      </c>
      <c r="D88" s="124" t="s">
        <v>322</v>
      </c>
      <c r="E88" s="137"/>
      <c r="F88" s="137"/>
      <c r="G88" s="165"/>
      <c r="H88" s="162">
        <v>797</v>
      </c>
      <c r="I88" s="143">
        <v>155.56</v>
      </c>
      <c r="J88" s="122">
        <f t="shared" si="2"/>
        <v>19.51819322459222</v>
      </c>
    </row>
    <row r="89" spans="1:10" s="116" customFormat="1" ht="15">
      <c r="A89" s="135"/>
      <c r="B89" s="140"/>
      <c r="C89" s="120" t="s">
        <v>324</v>
      </c>
      <c r="D89" s="124" t="s">
        <v>325</v>
      </c>
      <c r="E89" s="137"/>
      <c r="F89" s="137"/>
      <c r="G89" s="165"/>
      <c r="H89" s="162">
        <v>145</v>
      </c>
      <c r="I89" s="143">
        <v>28.19</v>
      </c>
      <c r="J89" s="122">
        <f t="shared" si="2"/>
        <v>19.44137931034483</v>
      </c>
    </row>
    <row r="90" spans="1:10" s="116" customFormat="1" ht="15">
      <c r="A90" s="135"/>
      <c r="B90" s="140"/>
      <c r="C90" s="120" t="s">
        <v>327</v>
      </c>
      <c r="D90" s="124" t="s">
        <v>289</v>
      </c>
      <c r="E90" s="137"/>
      <c r="F90" s="137"/>
      <c r="G90" s="165"/>
      <c r="H90" s="162">
        <v>20</v>
      </c>
      <c r="I90" s="143">
        <v>3.78</v>
      </c>
      <c r="J90" s="122">
        <f t="shared" si="2"/>
        <v>18.9</v>
      </c>
    </row>
    <row r="91" spans="1:10" s="116" customFormat="1" ht="15">
      <c r="A91" s="135"/>
      <c r="B91" s="140"/>
      <c r="C91" s="120" t="s">
        <v>329</v>
      </c>
      <c r="D91" s="124" t="s">
        <v>330</v>
      </c>
      <c r="E91" s="137"/>
      <c r="F91" s="137"/>
      <c r="G91" s="165"/>
      <c r="H91" s="162">
        <v>630</v>
      </c>
      <c r="I91" s="143">
        <v>630</v>
      </c>
      <c r="J91" s="122">
        <f t="shared" si="2"/>
        <v>100</v>
      </c>
    </row>
    <row r="92" spans="1:10" s="116" customFormat="1" ht="11.25">
      <c r="A92" s="140"/>
      <c r="B92" s="140"/>
      <c r="C92" s="163">
        <v>4300</v>
      </c>
      <c r="D92" s="124" t="s">
        <v>286</v>
      </c>
      <c r="E92" s="164"/>
      <c r="F92" s="164"/>
      <c r="G92" s="165"/>
      <c r="H92" s="162">
        <v>570</v>
      </c>
      <c r="I92" s="143">
        <v>552</v>
      </c>
      <c r="J92" s="122">
        <f t="shared" si="2"/>
        <v>96.84210526315789</v>
      </c>
    </row>
    <row r="93" spans="1:10" s="116" customFormat="1" ht="11.25">
      <c r="A93" s="194" t="s">
        <v>270</v>
      </c>
      <c r="B93" s="194"/>
      <c r="C93" s="194"/>
      <c r="D93" s="194"/>
      <c r="E93" s="131">
        <f>E5+E62+E22+E47+E13+E54</f>
        <v>1566866.03</v>
      </c>
      <c r="F93" s="131">
        <f>F5+F62+F22+F47+F13+F54</f>
        <v>1539354.41</v>
      </c>
      <c r="G93" s="131">
        <f>F93*100/E93</f>
        <v>98.24416258485098</v>
      </c>
      <c r="H93" s="131">
        <f>H5+H62+H22+H47+H13+H54</f>
        <v>1566866.03</v>
      </c>
      <c r="I93" s="131">
        <f>I5+I62+I22+I47+I13+I54</f>
        <v>1539354.41</v>
      </c>
      <c r="J93" s="118">
        <f>I93*100/H93</f>
        <v>98.24416258485098</v>
      </c>
    </row>
    <row r="94" ht="12.75">
      <c r="D94" t="s">
        <v>859</v>
      </c>
    </row>
    <row r="95" spans="4:10" ht="12.75">
      <c r="D95" t="s">
        <v>903</v>
      </c>
      <c r="E95" s="170">
        <v>1525281.03</v>
      </c>
      <c r="F95" s="170">
        <v>1510368.41</v>
      </c>
      <c r="G95" s="170">
        <f>F95*100/E95</f>
        <v>99.022303450532</v>
      </c>
      <c r="H95" s="170">
        <v>1525281.03</v>
      </c>
      <c r="I95" s="170">
        <f>F95</f>
        <v>1510368.41</v>
      </c>
      <c r="J95" s="170">
        <f>G95</f>
        <v>99.022303450532</v>
      </c>
    </row>
    <row r="96" spans="4:10" ht="12.75">
      <c r="D96" t="s">
        <v>904</v>
      </c>
      <c r="E96" s="170">
        <v>41585</v>
      </c>
      <c r="F96" s="170">
        <v>28986</v>
      </c>
      <c r="G96" s="170">
        <f>F96*100/E96</f>
        <v>69.70301791511362</v>
      </c>
      <c r="H96" s="170">
        <v>41585</v>
      </c>
      <c r="I96" s="170">
        <v>28986</v>
      </c>
      <c r="J96" s="170">
        <f>G96</f>
        <v>69.70301791511362</v>
      </c>
    </row>
    <row r="97" spans="5:10" ht="12.75">
      <c r="E97" s="170"/>
      <c r="F97" s="170"/>
      <c r="G97" s="170"/>
      <c r="H97" s="170"/>
      <c r="I97" s="170"/>
      <c r="J97" s="170"/>
    </row>
    <row r="98" ht="12.75">
      <c r="B98" t="s">
        <v>907</v>
      </c>
    </row>
  </sheetData>
  <sheetProtection/>
  <mergeCells count="2">
    <mergeCell ref="A1:J1"/>
    <mergeCell ref="A93:D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5">
      <selection activeCell="B46" sqref="B46"/>
    </sheetView>
  </sheetViews>
  <sheetFormatPr defaultColWidth="9.33203125" defaultRowHeight="12.75"/>
  <cols>
    <col min="1" max="1" width="4.16015625" style="0" customWidth="1"/>
    <col min="2" max="2" width="61.16015625" style="0" customWidth="1"/>
    <col min="3" max="3" width="14.66015625" style="0" customWidth="1"/>
    <col min="4" max="4" width="15.66015625" style="0" customWidth="1"/>
    <col min="5" max="5" width="10.83203125" style="0" customWidth="1"/>
  </cols>
  <sheetData>
    <row r="1" spans="1:5" ht="15">
      <c r="A1" s="202" t="s">
        <v>892</v>
      </c>
      <c r="B1" s="203"/>
      <c r="C1" s="203"/>
      <c r="D1" s="203"/>
      <c r="E1" s="203"/>
    </row>
    <row r="2" spans="1:5" ht="25.5" customHeight="1">
      <c r="A2" s="204"/>
      <c r="B2" s="205"/>
      <c r="C2" s="205"/>
      <c r="D2" s="81"/>
      <c r="E2" s="82"/>
    </row>
    <row r="3" spans="1:5" ht="12.75">
      <c r="A3" s="206" t="s">
        <v>860</v>
      </c>
      <c r="B3" s="206" t="s">
        <v>861</v>
      </c>
      <c r="C3" s="207" t="s">
        <v>862</v>
      </c>
      <c r="D3" s="208" t="s">
        <v>275</v>
      </c>
      <c r="E3" s="211" t="s">
        <v>863</v>
      </c>
    </row>
    <row r="4" spans="1:5" ht="12.75">
      <c r="A4" s="206"/>
      <c r="B4" s="206"/>
      <c r="C4" s="207"/>
      <c r="D4" s="209"/>
      <c r="E4" s="212"/>
    </row>
    <row r="5" spans="1:5" ht="12.75">
      <c r="A5" s="206"/>
      <c r="B5" s="206"/>
      <c r="C5" s="207"/>
      <c r="D5" s="210"/>
      <c r="E5" s="213"/>
    </row>
    <row r="6" spans="1:5" ht="17.25" customHeight="1">
      <c r="A6" s="195">
        <v>1</v>
      </c>
      <c r="B6" s="84" t="s">
        <v>864</v>
      </c>
      <c r="C6" s="85">
        <f>C7+C8</f>
        <v>7524</v>
      </c>
      <c r="D6" s="85">
        <f>D7+D8</f>
        <v>0</v>
      </c>
      <c r="E6" s="86">
        <f>D6*100/C6</f>
        <v>0</v>
      </c>
    </row>
    <row r="7" spans="1:5" ht="12.75">
      <c r="A7" s="195"/>
      <c r="B7" s="83" t="s">
        <v>865</v>
      </c>
      <c r="C7" s="87">
        <v>400</v>
      </c>
      <c r="D7" s="88"/>
      <c r="E7" s="88">
        <f aca="true" t="shared" si="0" ref="E7:E44">D7*100/C7</f>
        <v>0</v>
      </c>
    </row>
    <row r="8" spans="1:5" ht="12.75">
      <c r="A8" s="195"/>
      <c r="B8" s="83" t="s">
        <v>866</v>
      </c>
      <c r="C8" s="87">
        <v>7124</v>
      </c>
      <c r="D8" s="88"/>
      <c r="E8" s="88">
        <f t="shared" si="0"/>
        <v>0</v>
      </c>
    </row>
    <row r="9" spans="1:5" ht="17.25" customHeight="1">
      <c r="A9" s="195">
        <v>2</v>
      </c>
      <c r="B9" s="84" t="s">
        <v>867</v>
      </c>
      <c r="C9" s="85">
        <f>C10+C11</f>
        <v>26777</v>
      </c>
      <c r="D9" s="85">
        <f>D10+D11</f>
        <v>26152.8</v>
      </c>
      <c r="E9" s="86">
        <f t="shared" si="0"/>
        <v>97.66889494715615</v>
      </c>
    </row>
    <row r="10" spans="1:5" ht="12.75">
      <c r="A10" s="195"/>
      <c r="B10" s="98" t="s">
        <v>882</v>
      </c>
      <c r="C10" s="99">
        <v>1500</v>
      </c>
      <c r="D10" s="88">
        <v>1499.37</v>
      </c>
      <c r="E10" s="88">
        <f t="shared" si="0"/>
        <v>99.958</v>
      </c>
    </row>
    <row r="11" spans="1:5" ht="24">
      <c r="A11" s="195"/>
      <c r="B11" s="98" t="s">
        <v>883</v>
      </c>
      <c r="C11" s="99">
        <v>25277</v>
      </c>
      <c r="D11" s="88">
        <v>24653.43</v>
      </c>
      <c r="E11" s="88">
        <f t="shared" si="0"/>
        <v>97.53305376429165</v>
      </c>
    </row>
    <row r="12" spans="1:5" ht="17.25" customHeight="1">
      <c r="A12" s="195">
        <v>3</v>
      </c>
      <c r="B12" s="84" t="s">
        <v>868</v>
      </c>
      <c r="C12" s="85">
        <f>C13+C14</f>
        <v>18798</v>
      </c>
      <c r="D12" s="85">
        <f>D13+D14</f>
        <v>18719.6</v>
      </c>
      <c r="E12" s="86">
        <f t="shared" si="0"/>
        <v>99.58293435471857</v>
      </c>
    </row>
    <row r="13" spans="1:5" ht="12.75">
      <c r="A13" s="195"/>
      <c r="B13" s="100" t="s">
        <v>884</v>
      </c>
      <c r="C13" s="87">
        <v>9300</v>
      </c>
      <c r="D13" s="88">
        <v>9300</v>
      </c>
      <c r="E13" s="88">
        <f t="shared" si="0"/>
        <v>100</v>
      </c>
    </row>
    <row r="14" spans="1:5" ht="24">
      <c r="A14" s="195"/>
      <c r="B14" s="98" t="s">
        <v>885</v>
      </c>
      <c r="C14" s="87">
        <v>9498</v>
      </c>
      <c r="D14" s="88">
        <v>9419.6</v>
      </c>
      <c r="E14" s="88">
        <f t="shared" si="0"/>
        <v>99.17456306590861</v>
      </c>
    </row>
    <row r="15" spans="1:5" ht="17.25" customHeight="1">
      <c r="A15" s="195">
        <v>4</v>
      </c>
      <c r="B15" s="84" t="s">
        <v>869</v>
      </c>
      <c r="C15" s="85">
        <f>SUM(C16:C17)</f>
        <v>14834</v>
      </c>
      <c r="D15" s="85">
        <f>SUM(D16:D17)</f>
        <v>13737.69</v>
      </c>
      <c r="E15" s="86">
        <f t="shared" si="0"/>
        <v>92.60947822569773</v>
      </c>
    </row>
    <row r="16" spans="1:5" ht="12.75">
      <c r="A16" s="195"/>
      <c r="B16" s="101" t="s">
        <v>870</v>
      </c>
      <c r="C16" s="87">
        <v>500</v>
      </c>
      <c r="D16" s="88">
        <v>500</v>
      </c>
      <c r="E16" s="88">
        <f t="shared" si="0"/>
        <v>100</v>
      </c>
    </row>
    <row r="17" spans="1:5" ht="24">
      <c r="A17" s="195"/>
      <c r="B17" s="98" t="s">
        <v>885</v>
      </c>
      <c r="C17" s="87">
        <v>14334</v>
      </c>
      <c r="D17" s="88">
        <v>13237.69</v>
      </c>
      <c r="E17" s="88">
        <f>D17*100/C17</f>
        <v>92.35168131714804</v>
      </c>
    </row>
    <row r="18" spans="1:5" ht="17.25" customHeight="1">
      <c r="A18" s="195">
        <v>5</v>
      </c>
      <c r="B18" s="84" t="s">
        <v>871</v>
      </c>
      <c r="C18" s="85">
        <f>SUM(C19:C21)</f>
        <v>12425</v>
      </c>
      <c r="D18" s="85">
        <f>SUM(D19:D21)</f>
        <v>10938.5</v>
      </c>
      <c r="E18" s="86">
        <f t="shared" si="0"/>
        <v>88.03621730382294</v>
      </c>
    </row>
    <row r="19" spans="1:5" ht="12.75">
      <c r="A19" s="195"/>
      <c r="B19" s="98" t="s">
        <v>870</v>
      </c>
      <c r="C19" s="87">
        <v>1800</v>
      </c>
      <c r="D19" s="88">
        <v>1791.82</v>
      </c>
      <c r="E19" s="88">
        <f t="shared" si="0"/>
        <v>99.54555555555555</v>
      </c>
    </row>
    <row r="20" spans="1:5" ht="12.75">
      <c r="A20" s="195"/>
      <c r="B20" s="98" t="s">
        <v>886</v>
      </c>
      <c r="C20" s="87">
        <v>600</v>
      </c>
      <c r="D20" s="88">
        <v>592.92</v>
      </c>
      <c r="E20" s="88">
        <f t="shared" si="0"/>
        <v>98.82</v>
      </c>
    </row>
    <row r="21" spans="1:5" ht="12.75">
      <c r="A21" s="195"/>
      <c r="B21" s="98" t="s">
        <v>875</v>
      </c>
      <c r="C21" s="87">
        <v>10025</v>
      </c>
      <c r="D21" s="88">
        <v>8553.76</v>
      </c>
      <c r="E21" s="88">
        <f t="shared" si="0"/>
        <v>85.32428927680797</v>
      </c>
    </row>
    <row r="22" spans="1:5" ht="17.25" customHeight="1">
      <c r="A22" s="195">
        <v>6</v>
      </c>
      <c r="B22" s="84" t="s">
        <v>872</v>
      </c>
      <c r="C22" s="85">
        <f>SUM(C23:C24)</f>
        <v>11648</v>
      </c>
      <c r="D22" s="85">
        <f>SUM(D23:D24)</f>
        <v>6630.38</v>
      </c>
      <c r="E22" s="86">
        <f t="shared" si="0"/>
        <v>56.92290521978022</v>
      </c>
    </row>
    <row r="23" spans="1:5" ht="12.75">
      <c r="A23" s="195"/>
      <c r="B23" s="98" t="s">
        <v>882</v>
      </c>
      <c r="C23" s="87">
        <v>500</v>
      </c>
      <c r="D23" s="88">
        <v>500</v>
      </c>
      <c r="E23" s="88">
        <f t="shared" si="0"/>
        <v>100</v>
      </c>
    </row>
    <row r="24" spans="1:5" ht="12.75">
      <c r="A24" s="195"/>
      <c r="B24" s="98" t="s">
        <v>887</v>
      </c>
      <c r="C24" s="87">
        <v>11148</v>
      </c>
      <c r="D24" s="88">
        <v>6130.38</v>
      </c>
      <c r="E24" s="88">
        <f>D24*100/C24</f>
        <v>54.990850376749194</v>
      </c>
    </row>
    <row r="25" spans="1:5" ht="17.25" customHeight="1">
      <c r="A25" s="195">
        <v>7</v>
      </c>
      <c r="B25" s="84" t="s">
        <v>873</v>
      </c>
      <c r="C25" s="85">
        <f>SUM(C26:C28)</f>
        <v>11755</v>
      </c>
      <c r="D25" s="85">
        <f>SUM(D26:D28)</f>
        <v>9013</v>
      </c>
      <c r="E25" s="86">
        <f t="shared" si="0"/>
        <v>76.67375584857507</v>
      </c>
    </row>
    <row r="26" spans="1:5" ht="12.75">
      <c r="A26" s="195"/>
      <c r="B26" s="98" t="s">
        <v>888</v>
      </c>
      <c r="C26" s="89">
        <v>4655</v>
      </c>
      <c r="D26" s="89">
        <v>3450.56</v>
      </c>
      <c r="E26" s="86">
        <f t="shared" si="0"/>
        <v>74.12588614393125</v>
      </c>
    </row>
    <row r="27" spans="1:5" ht="12.75">
      <c r="A27" s="195"/>
      <c r="B27" s="98" t="s">
        <v>874</v>
      </c>
      <c r="C27" s="89">
        <v>2600</v>
      </c>
      <c r="D27" s="89">
        <v>1062.44</v>
      </c>
      <c r="E27" s="86">
        <f t="shared" si="0"/>
        <v>40.863076923076925</v>
      </c>
    </row>
    <row r="28" spans="1:5" ht="12.75">
      <c r="A28" s="195"/>
      <c r="B28" s="98" t="s">
        <v>875</v>
      </c>
      <c r="C28" s="87">
        <v>4500</v>
      </c>
      <c r="D28" s="88">
        <v>4500</v>
      </c>
      <c r="E28" s="88">
        <f t="shared" si="0"/>
        <v>100</v>
      </c>
    </row>
    <row r="29" spans="1:5" ht="17.25" customHeight="1">
      <c r="A29" s="195">
        <v>8</v>
      </c>
      <c r="B29" s="84" t="s">
        <v>876</v>
      </c>
      <c r="C29" s="85">
        <f>C30+C31</f>
        <v>15477</v>
      </c>
      <c r="D29" s="85">
        <f>D30+D31</f>
        <v>15467.89</v>
      </c>
      <c r="E29" s="86">
        <f t="shared" si="0"/>
        <v>99.94113846352653</v>
      </c>
    </row>
    <row r="30" spans="1:5" ht="12.75">
      <c r="A30" s="195"/>
      <c r="B30" s="98" t="s">
        <v>889</v>
      </c>
      <c r="C30" s="87">
        <v>3300</v>
      </c>
      <c r="D30" s="88">
        <v>3299.45</v>
      </c>
      <c r="E30" s="88">
        <f t="shared" si="0"/>
        <v>99.98333333333333</v>
      </c>
    </row>
    <row r="31" spans="1:5" ht="24">
      <c r="A31" s="195"/>
      <c r="B31" s="98" t="s">
        <v>883</v>
      </c>
      <c r="C31" s="87">
        <v>12177</v>
      </c>
      <c r="D31" s="88">
        <v>12168.44</v>
      </c>
      <c r="E31" s="88">
        <f t="shared" si="0"/>
        <v>99.92970353945964</v>
      </c>
    </row>
    <row r="32" spans="1:5" ht="17.25" customHeight="1">
      <c r="A32" s="197">
        <v>9</v>
      </c>
      <c r="B32" s="102" t="s">
        <v>877</v>
      </c>
      <c r="C32" s="85">
        <f>SUM(C33:C34)</f>
        <v>10042</v>
      </c>
      <c r="D32" s="85">
        <f>SUM(D33:D34)</f>
        <v>10037.4</v>
      </c>
      <c r="E32" s="86">
        <f t="shared" si="0"/>
        <v>99.9541923919538</v>
      </c>
    </row>
    <row r="33" spans="1:5" ht="12.75">
      <c r="A33" s="198"/>
      <c r="B33" s="100" t="s">
        <v>890</v>
      </c>
      <c r="C33" s="87">
        <v>442</v>
      </c>
      <c r="D33" s="88">
        <v>437.4</v>
      </c>
      <c r="E33" s="88">
        <f t="shared" si="0"/>
        <v>98.95927601809954</v>
      </c>
    </row>
    <row r="34" spans="1:5" ht="12.75">
      <c r="A34" s="199"/>
      <c r="B34" s="100" t="s">
        <v>891</v>
      </c>
      <c r="C34" s="87">
        <v>9600</v>
      </c>
      <c r="D34" s="87">
        <v>9600</v>
      </c>
      <c r="E34" s="88">
        <f t="shared" si="0"/>
        <v>100</v>
      </c>
    </row>
    <row r="35" spans="1:5" ht="17.25" customHeight="1">
      <c r="A35" s="200">
        <v>10</v>
      </c>
      <c r="B35" s="103" t="s">
        <v>878</v>
      </c>
      <c r="C35" s="85">
        <f>SUM(C36:C37)</f>
        <v>12933</v>
      </c>
      <c r="D35" s="85">
        <f>SUM(D36:D37)</f>
        <v>12081.91</v>
      </c>
      <c r="E35" s="86">
        <f t="shared" si="0"/>
        <v>93.41923760921674</v>
      </c>
    </row>
    <row r="36" spans="1:5" ht="12.75">
      <c r="A36" s="201"/>
      <c r="B36" s="104" t="s">
        <v>870</v>
      </c>
      <c r="C36" s="87">
        <v>1100</v>
      </c>
      <c r="D36" s="89">
        <v>1097.72</v>
      </c>
      <c r="E36" s="88">
        <f t="shared" si="0"/>
        <v>99.79272727272728</v>
      </c>
    </row>
    <row r="37" spans="1:5" ht="24">
      <c r="A37" s="201"/>
      <c r="B37" s="104" t="s">
        <v>883</v>
      </c>
      <c r="C37" s="87">
        <v>11833</v>
      </c>
      <c r="D37" s="89">
        <v>10984.19</v>
      </c>
      <c r="E37" s="88">
        <f t="shared" si="0"/>
        <v>92.82675568325868</v>
      </c>
    </row>
    <row r="38" spans="1:5" ht="17.25" customHeight="1">
      <c r="A38" s="196">
        <v>11</v>
      </c>
      <c r="B38" s="102" t="s">
        <v>879</v>
      </c>
      <c r="C38" s="85">
        <f>C39+C40</f>
        <v>26777</v>
      </c>
      <c r="D38" s="85">
        <f>D39+D40</f>
        <v>24074.39</v>
      </c>
      <c r="E38" s="86">
        <f t="shared" si="0"/>
        <v>89.90697240168801</v>
      </c>
    </row>
    <row r="39" spans="1:5" ht="12.75">
      <c r="A39" s="196"/>
      <c r="B39" s="105" t="s">
        <v>882</v>
      </c>
      <c r="C39" s="87">
        <v>2700</v>
      </c>
      <c r="D39" s="88"/>
      <c r="E39" s="88">
        <f t="shared" si="0"/>
        <v>0</v>
      </c>
    </row>
    <row r="40" spans="1:5" ht="24">
      <c r="A40" s="196"/>
      <c r="B40" s="106" t="s">
        <v>883</v>
      </c>
      <c r="C40" s="87">
        <v>24077</v>
      </c>
      <c r="D40" s="88">
        <v>24074.39</v>
      </c>
      <c r="E40" s="88">
        <f t="shared" si="0"/>
        <v>99.98915977904224</v>
      </c>
    </row>
    <row r="41" spans="1:5" ht="17.25" customHeight="1">
      <c r="A41" s="196">
        <v>12</v>
      </c>
      <c r="B41" s="102" t="s">
        <v>880</v>
      </c>
      <c r="C41" s="85">
        <f>C42+C43</f>
        <v>13281</v>
      </c>
      <c r="D41" s="85">
        <f>D42+D43</f>
        <v>13270.23</v>
      </c>
      <c r="E41" s="86">
        <f t="shared" si="0"/>
        <v>99.91890670883217</v>
      </c>
    </row>
    <row r="42" spans="1:5" ht="12.75">
      <c r="A42" s="196"/>
      <c r="B42" s="106" t="s">
        <v>881</v>
      </c>
      <c r="C42" s="87">
        <v>2500</v>
      </c>
      <c r="D42" s="88">
        <v>2497.79</v>
      </c>
      <c r="E42" s="88">
        <f t="shared" si="0"/>
        <v>99.9116</v>
      </c>
    </row>
    <row r="43" spans="1:5" ht="12.75">
      <c r="A43" s="197"/>
      <c r="B43" s="106" t="s">
        <v>887</v>
      </c>
      <c r="C43" s="87">
        <v>10781</v>
      </c>
      <c r="D43" s="88">
        <v>10772.44</v>
      </c>
      <c r="E43" s="88">
        <f t="shared" si="0"/>
        <v>99.92060105741582</v>
      </c>
    </row>
    <row r="44" spans="1:5" ht="12.75">
      <c r="A44" s="90"/>
      <c r="B44" s="91" t="s">
        <v>294</v>
      </c>
      <c r="C44" s="92">
        <f>C6+C9+C12+C15+C18+C22+C25+C29+C32+C35+C38+C41</f>
        <v>182271</v>
      </c>
      <c r="D44" s="92">
        <f>D6+D9+D12+D15+D18+D22+D25+D29+D32+D35+D38+D41</f>
        <v>160123.79</v>
      </c>
      <c r="E44" s="86">
        <f t="shared" si="0"/>
        <v>87.84929582873853</v>
      </c>
    </row>
    <row r="45" spans="1:5" ht="14.25">
      <c r="A45" s="93"/>
      <c r="B45" s="94"/>
      <c r="C45" s="95"/>
      <c r="D45" s="96"/>
      <c r="E45" s="97"/>
    </row>
    <row r="46" ht="12.75">
      <c r="B46" t="s">
        <v>907</v>
      </c>
    </row>
  </sheetData>
  <sheetProtection/>
  <mergeCells count="19">
    <mergeCell ref="A1:E1"/>
    <mergeCell ref="A2:C2"/>
    <mergeCell ref="A3:A5"/>
    <mergeCell ref="B3:B5"/>
    <mergeCell ref="C3:C5"/>
    <mergeCell ref="D3:D5"/>
    <mergeCell ref="E3:E5"/>
    <mergeCell ref="A6:A8"/>
    <mergeCell ref="A9:A11"/>
    <mergeCell ref="A12:A14"/>
    <mergeCell ref="A15:A17"/>
    <mergeCell ref="A18:A21"/>
    <mergeCell ref="A22:A24"/>
    <mergeCell ref="A25:A28"/>
    <mergeCell ref="A29:A31"/>
    <mergeCell ref="A38:A40"/>
    <mergeCell ref="A41:A43"/>
    <mergeCell ref="A32:A34"/>
    <mergeCell ref="A35:A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C35" sqref="C35"/>
    </sheetView>
  </sheetViews>
  <sheetFormatPr defaultColWidth="9.33203125" defaultRowHeight="12.75"/>
  <cols>
    <col min="1" max="1" width="5.66015625" style="0" customWidth="1"/>
    <col min="2" max="2" width="6.5" style="0" customWidth="1"/>
    <col min="3" max="3" width="7" style="0" customWidth="1"/>
    <col min="4" max="4" width="40.33203125" style="0" customWidth="1"/>
    <col min="5" max="5" width="12.5" style="0" customWidth="1"/>
    <col min="6" max="7" width="11.66015625" style="0" customWidth="1"/>
    <col min="8" max="8" width="13" style="0" customWidth="1"/>
    <col min="9" max="9" width="12.16015625" style="0" customWidth="1"/>
  </cols>
  <sheetData>
    <row r="1" spans="1:13" ht="39" customHeight="1">
      <c r="A1" s="214" t="s">
        <v>897</v>
      </c>
      <c r="B1" s="215"/>
      <c r="C1" s="215"/>
      <c r="D1" s="215"/>
      <c r="E1" s="215"/>
      <c r="F1" s="215"/>
      <c r="G1" s="215"/>
      <c r="H1" s="215"/>
      <c r="I1" s="28"/>
      <c r="J1" s="28"/>
      <c r="K1" s="28"/>
      <c r="M1" s="28"/>
    </row>
    <row r="2" spans="1:13" ht="28.5" customHeight="1">
      <c r="A2" s="38"/>
      <c r="B2" s="38"/>
      <c r="C2" s="38"/>
      <c r="D2" s="38"/>
      <c r="E2" s="38"/>
      <c r="F2" s="38"/>
      <c r="G2" s="38"/>
      <c r="H2" s="28"/>
      <c r="I2" s="28"/>
      <c r="J2" s="28"/>
      <c r="K2" s="28"/>
      <c r="L2" s="28"/>
      <c r="M2" s="28"/>
    </row>
    <row r="3" spans="1:13" ht="15.75" customHeight="1">
      <c r="A3" s="31"/>
      <c r="B3" s="31"/>
      <c r="C3" s="31"/>
      <c r="D3" s="31"/>
      <c r="E3" s="223" t="s">
        <v>893</v>
      </c>
      <c r="F3" s="227" t="s">
        <v>283</v>
      </c>
      <c r="G3" s="228"/>
      <c r="H3" s="216" t="s">
        <v>895</v>
      </c>
      <c r="I3" s="28"/>
      <c r="J3" s="28"/>
      <c r="K3" s="28"/>
      <c r="L3" s="28"/>
      <c r="M3" s="28"/>
    </row>
    <row r="4" spans="1:13" ht="57.75" customHeight="1">
      <c r="A4" s="39" t="s">
        <v>0</v>
      </c>
      <c r="B4" s="40" t="s">
        <v>272</v>
      </c>
      <c r="C4" s="41" t="s">
        <v>273</v>
      </c>
      <c r="D4" s="42" t="s">
        <v>1</v>
      </c>
      <c r="E4" s="224"/>
      <c r="F4" s="107" t="s">
        <v>896</v>
      </c>
      <c r="G4" s="107" t="s">
        <v>906</v>
      </c>
      <c r="H4" s="217"/>
      <c r="I4" s="29"/>
      <c r="J4" s="29"/>
      <c r="K4" s="29"/>
      <c r="L4" s="29"/>
      <c r="M4" s="29"/>
    </row>
    <row r="5" spans="1:13" ht="23.25" customHeight="1">
      <c r="A5" s="218" t="s">
        <v>285</v>
      </c>
      <c r="B5" s="219"/>
      <c r="C5" s="219"/>
      <c r="D5" s="219"/>
      <c r="E5" s="219"/>
      <c r="F5" s="219"/>
      <c r="G5" s="169"/>
      <c r="H5" s="43"/>
      <c r="I5" s="30"/>
      <c r="J5" s="30"/>
      <c r="K5" s="30"/>
      <c r="L5" s="30"/>
      <c r="M5" s="30"/>
    </row>
    <row r="6" spans="1:13" ht="12.75">
      <c r="A6" s="44">
        <v>801</v>
      </c>
      <c r="B6" s="45"/>
      <c r="C6" s="46"/>
      <c r="D6" s="47" t="s">
        <v>175</v>
      </c>
      <c r="E6" s="48"/>
      <c r="F6" s="48"/>
      <c r="G6" s="48"/>
      <c r="H6" s="43"/>
      <c r="I6" s="29"/>
      <c r="J6" s="29"/>
      <c r="K6" s="29"/>
      <c r="L6" s="29"/>
      <c r="M6" s="29"/>
    </row>
    <row r="7" spans="1:13" ht="12.75">
      <c r="A7" s="44"/>
      <c r="B7" s="45">
        <v>80110</v>
      </c>
      <c r="C7" s="46"/>
      <c r="D7" s="47" t="s">
        <v>197</v>
      </c>
      <c r="E7" s="48">
        <f>SUM(E8:E11)</f>
        <v>61586</v>
      </c>
      <c r="F7" s="48">
        <f>SUM(F8:F11)</f>
        <v>0</v>
      </c>
      <c r="G7" s="48">
        <f>SUM(G8:G11)</f>
        <v>0</v>
      </c>
      <c r="H7" s="43">
        <f>SUM(H8:H11)</f>
        <v>61586</v>
      </c>
      <c r="I7" s="29"/>
      <c r="J7" s="29"/>
      <c r="K7" s="29"/>
      <c r="L7" s="29"/>
      <c r="M7" s="29"/>
    </row>
    <row r="8" spans="1:13" ht="12.75">
      <c r="A8" s="44"/>
      <c r="B8" s="45"/>
      <c r="C8" s="46">
        <v>4211</v>
      </c>
      <c r="D8" s="47" t="s">
        <v>330</v>
      </c>
      <c r="E8" s="48">
        <v>8586</v>
      </c>
      <c r="F8" s="48"/>
      <c r="G8" s="48">
        <v>-2000</v>
      </c>
      <c r="H8" s="43">
        <f>E8+G8</f>
        <v>6586</v>
      </c>
      <c r="I8" s="29"/>
      <c r="J8" s="29"/>
      <c r="K8" s="29"/>
      <c r="L8" s="29"/>
      <c r="M8" s="29"/>
    </row>
    <row r="9" spans="1:13" ht="12.75">
      <c r="A9" s="44"/>
      <c r="B9" s="45"/>
      <c r="C9" s="46">
        <v>4301</v>
      </c>
      <c r="D9" s="47" t="s">
        <v>286</v>
      </c>
      <c r="E9" s="48">
        <v>25000</v>
      </c>
      <c r="F9" s="48"/>
      <c r="G9" s="48"/>
      <c r="H9" s="43">
        <f>E9+G9</f>
        <v>25000</v>
      </c>
      <c r="I9" s="29"/>
      <c r="J9" s="29"/>
      <c r="K9" s="29"/>
      <c r="L9" s="29"/>
      <c r="M9" s="29"/>
    </row>
    <row r="10" spans="1:13" ht="12.75">
      <c r="A10" s="44"/>
      <c r="B10" s="45"/>
      <c r="C10" s="46">
        <v>4421</v>
      </c>
      <c r="D10" s="47" t="s">
        <v>287</v>
      </c>
      <c r="E10" s="48">
        <v>25000</v>
      </c>
      <c r="F10" s="48"/>
      <c r="G10" s="48">
        <v>2000</v>
      </c>
      <c r="H10" s="43">
        <f>E10+G10</f>
        <v>27000</v>
      </c>
      <c r="I10" s="29"/>
      <c r="J10" s="29"/>
      <c r="K10" s="29"/>
      <c r="L10" s="29"/>
      <c r="M10" s="29"/>
    </row>
    <row r="11" spans="1:13" ht="12.75">
      <c r="A11" s="44"/>
      <c r="B11" s="45"/>
      <c r="C11" s="46">
        <v>4431</v>
      </c>
      <c r="D11" s="47" t="s">
        <v>310</v>
      </c>
      <c r="E11" s="48">
        <v>3000</v>
      </c>
      <c r="F11" s="48"/>
      <c r="G11" s="48"/>
      <c r="H11" s="43">
        <f>E11+G11</f>
        <v>3000</v>
      </c>
      <c r="I11" s="29"/>
      <c r="J11" s="29"/>
      <c r="K11" s="29"/>
      <c r="L11" s="29"/>
      <c r="M11" s="29"/>
    </row>
    <row r="12" spans="1:13" ht="46.5" customHeight="1">
      <c r="A12" s="218" t="s">
        <v>894</v>
      </c>
      <c r="B12" s="225"/>
      <c r="C12" s="225"/>
      <c r="D12" s="225"/>
      <c r="E12" s="225"/>
      <c r="F12" s="225"/>
      <c r="G12" s="225"/>
      <c r="H12" s="226"/>
      <c r="I12" s="33"/>
      <c r="J12" s="30"/>
      <c r="K12" s="30"/>
      <c r="L12" s="30"/>
      <c r="M12" s="30"/>
    </row>
    <row r="13" spans="1:13" ht="12.75">
      <c r="A13" s="49">
        <v>750</v>
      </c>
      <c r="B13" s="49"/>
      <c r="C13" s="50"/>
      <c r="D13" s="47" t="s">
        <v>54</v>
      </c>
      <c r="E13" s="51"/>
      <c r="F13" s="51">
        <f>F14</f>
        <v>30750</v>
      </c>
      <c r="G13" s="51"/>
      <c r="H13" s="43">
        <f>F13</f>
        <v>30750</v>
      </c>
      <c r="I13" s="31"/>
      <c r="J13" s="29"/>
      <c r="K13" s="29"/>
      <c r="L13" s="29"/>
      <c r="M13" s="29"/>
    </row>
    <row r="14" spans="1:13" ht="12.75">
      <c r="A14" s="49"/>
      <c r="B14" s="49">
        <v>75095</v>
      </c>
      <c r="C14" s="50"/>
      <c r="D14" s="47" t="s">
        <v>6</v>
      </c>
      <c r="E14" s="51"/>
      <c r="F14" s="51">
        <f>F15+F16</f>
        <v>30750</v>
      </c>
      <c r="G14" s="51"/>
      <c r="H14" s="43">
        <f>F14</f>
        <v>30750</v>
      </c>
      <c r="I14" s="31"/>
      <c r="J14" s="29"/>
      <c r="K14" s="29"/>
      <c r="L14" s="29"/>
      <c r="M14" s="29"/>
    </row>
    <row r="15" spans="1:13" ht="25.5">
      <c r="A15" s="49"/>
      <c r="B15" s="49"/>
      <c r="C15" s="50">
        <v>6057</v>
      </c>
      <c r="D15" s="47" t="s">
        <v>284</v>
      </c>
      <c r="E15" s="51"/>
      <c r="F15" s="51">
        <v>20910</v>
      </c>
      <c r="G15" s="51"/>
      <c r="H15" s="43">
        <f>F15</f>
        <v>20910</v>
      </c>
      <c r="I15" s="31"/>
      <c r="J15" s="29"/>
      <c r="K15" s="29"/>
      <c r="L15" s="29"/>
      <c r="M15" s="29"/>
    </row>
    <row r="16" spans="1:13" ht="25.5">
      <c r="A16" s="49"/>
      <c r="B16" s="49"/>
      <c r="C16" s="50">
        <v>6059</v>
      </c>
      <c r="D16" s="47" t="s">
        <v>284</v>
      </c>
      <c r="E16" s="51"/>
      <c r="F16" s="51">
        <v>9840</v>
      </c>
      <c r="G16" s="51"/>
      <c r="H16" s="43">
        <f>F16</f>
        <v>9840</v>
      </c>
      <c r="I16" s="31"/>
      <c r="J16" s="29"/>
      <c r="K16" s="29"/>
      <c r="L16" s="29"/>
      <c r="M16" s="29"/>
    </row>
    <row r="17" spans="1:13" ht="12.75">
      <c r="A17" s="29"/>
      <c r="B17" s="29"/>
      <c r="C17" s="29"/>
      <c r="D17" s="29"/>
      <c r="E17" s="29"/>
      <c r="F17" s="29"/>
      <c r="G17" s="29"/>
      <c r="H17" s="52"/>
      <c r="I17" s="28"/>
      <c r="J17" s="28"/>
      <c r="K17" s="28"/>
      <c r="L17" s="28"/>
      <c r="M17" s="28"/>
    </row>
    <row r="18" spans="1:13" ht="12.75">
      <c r="A18" s="231" t="s">
        <v>292</v>
      </c>
      <c r="B18" s="232"/>
      <c r="C18" s="232"/>
      <c r="D18" s="233"/>
      <c r="E18" s="51"/>
      <c r="F18" s="51">
        <f>F13</f>
        <v>30750</v>
      </c>
      <c r="G18" s="51"/>
      <c r="H18" s="51">
        <f>F18</f>
        <v>30750</v>
      </c>
      <c r="I18" s="34"/>
      <c r="J18" s="29"/>
      <c r="K18" s="29"/>
      <c r="L18" s="29"/>
      <c r="M18" s="29"/>
    </row>
    <row r="19" spans="1:13" ht="12.75">
      <c r="A19" s="231" t="s">
        <v>293</v>
      </c>
      <c r="B19" s="232"/>
      <c r="C19" s="232"/>
      <c r="D19" s="233"/>
      <c r="E19" s="51">
        <f>E7</f>
        <v>61586</v>
      </c>
      <c r="F19" s="51"/>
      <c r="G19" s="51"/>
      <c r="H19" s="51">
        <f>E19</f>
        <v>61586</v>
      </c>
      <c r="I19" s="34"/>
      <c r="J19" s="29"/>
      <c r="K19" s="29"/>
      <c r="L19" s="29"/>
      <c r="M19" s="29"/>
    </row>
    <row r="20" spans="1:13" ht="21" customHeight="1">
      <c r="A20" s="234" t="s">
        <v>294</v>
      </c>
      <c r="B20" s="235"/>
      <c r="C20" s="235"/>
      <c r="D20" s="236"/>
      <c r="E20" s="108">
        <f>SUM(E18:E19)</f>
        <v>61586</v>
      </c>
      <c r="F20" s="108">
        <f>SUM(F18:F19)</f>
        <v>30750</v>
      </c>
      <c r="G20" s="108"/>
      <c r="H20" s="108">
        <f>SUM(H18:H19)</f>
        <v>92336</v>
      </c>
      <c r="I20" s="34"/>
      <c r="J20" s="29"/>
      <c r="K20" s="29"/>
      <c r="L20" s="29"/>
      <c r="M20" s="29"/>
    </row>
    <row r="21" spans="1:13" ht="12.75">
      <c r="A21" s="220" t="s">
        <v>295</v>
      </c>
      <c r="B21" s="221"/>
      <c r="C21" s="221"/>
      <c r="D21" s="222"/>
      <c r="E21" s="51"/>
      <c r="F21" s="51"/>
      <c r="G21" s="51"/>
      <c r="H21" s="43"/>
      <c r="I21" s="31"/>
      <c r="J21" s="29"/>
      <c r="K21" s="29"/>
      <c r="L21" s="29"/>
      <c r="M21" s="29"/>
    </row>
    <row r="22" spans="1:13" ht="12.75">
      <c r="A22" s="220" t="s">
        <v>296</v>
      </c>
      <c r="B22" s="221"/>
      <c r="C22" s="221"/>
      <c r="D22" s="222"/>
      <c r="E22" s="51">
        <f>E19</f>
        <v>61586</v>
      </c>
      <c r="F22" s="51">
        <f>F15</f>
        <v>20910</v>
      </c>
      <c r="G22" s="51"/>
      <c r="H22" s="43">
        <f>SUM(E22:F22)</f>
        <v>82496</v>
      </c>
      <c r="I22" s="31"/>
      <c r="J22" s="29"/>
      <c r="K22" s="29"/>
      <c r="L22" s="29"/>
      <c r="M22" s="29"/>
    </row>
    <row r="23" spans="1:13" ht="12.75">
      <c r="A23" s="220" t="s">
        <v>297</v>
      </c>
      <c r="B23" s="221"/>
      <c r="C23" s="221"/>
      <c r="D23" s="222"/>
      <c r="E23" s="51">
        <v>0</v>
      </c>
      <c r="F23" s="51">
        <v>6150</v>
      </c>
      <c r="G23" s="51"/>
      <c r="H23" s="43">
        <f>SUM(E23:F23)</f>
        <v>6150</v>
      </c>
      <c r="I23" s="31"/>
      <c r="J23" s="29"/>
      <c r="K23" s="29"/>
      <c r="L23" s="29"/>
      <c r="M23" s="29"/>
    </row>
    <row r="24" spans="1:13" ht="12.75">
      <c r="A24" s="220" t="s">
        <v>298</v>
      </c>
      <c r="B24" s="221"/>
      <c r="C24" s="221"/>
      <c r="D24" s="222"/>
      <c r="E24" s="51">
        <v>0</v>
      </c>
      <c r="F24" s="51">
        <v>3690</v>
      </c>
      <c r="G24" s="51"/>
      <c r="H24" s="43">
        <f>SUM(E24:F24)</f>
        <v>3690</v>
      </c>
      <c r="I24" s="32"/>
      <c r="J24" s="29"/>
      <c r="K24" s="29"/>
      <c r="L24" s="29"/>
      <c r="M24" s="29"/>
    </row>
    <row r="25" spans="1:13" ht="12.75">
      <c r="A25" s="31"/>
      <c r="B25" s="31"/>
      <c r="C25" s="31"/>
      <c r="D25" s="31"/>
      <c r="E25" s="32"/>
      <c r="F25" s="32"/>
      <c r="G25" s="32"/>
      <c r="H25" s="53"/>
      <c r="I25" s="32"/>
      <c r="J25" s="29"/>
      <c r="K25" s="29"/>
      <c r="L25" s="29"/>
      <c r="M25" s="29"/>
    </row>
    <row r="26" spans="1:13" ht="12.75">
      <c r="A26" s="229" t="s">
        <v>274</v>
      </c>
      <c r="B26" s="230"/>
      <c r="C26" s="230"/>
      <c r="D26" s="54" t="s">
        <v>299</v>
      </c>
      <c r="E26" s="51">
        <f>E20</f>
        <v>61586</v>
      </c>
      <c r="F26" s="51">
        <f>SUM(F27:F28)</f>
        <v>92336</v>
      </c>
      <c r="G26" s="51">
        <f>SUM(G27:G28)</f>
        <v>92336</v>
      </c>
      <c r="H26" s="51">
        <f>SUM(H27:H28)</f>
        <v>92336</v>
      </c>
      <c r="I26" s="31"/>
      <c r="J26" s="29"/>
      <c r="K26" s="29"/>
      <c r="L26" s="29"/>
      <c r="M26" s="29"/>
    </row>
    <row r="27" spans="1:13" ht="12.75">
      <c r="A27" s="230"/>
      <c r="B27" s="230"/>
      <c r="C27" s="230"/>
      <c r="D27" s="52" t="s">
        <v>292</v>
      </c>
      <c r="E27" s="51">
        <v>0</v>
      </c>
      <c r="F27" s="51">
        <f>F18</f>
        <v>30750</v>
      </c>
      <c r="G27" s="51">
        <v>30750</v>
      </c>
      <c r="H27" s="51">
        <f>H18</f>
        <v>30750</v>
      </c>
      <c r="I27" s="29"/>
      <c r="J27" s="29"/>
      <c r="K27" s="29"/>
      <c r="L27" s="29"/>
      <c r="M27" s="29"/>
    </row>
    <row r="28" spans="1:13" ht="12.75">
      <c r="A28" s="230"/>
      <c r="B28" s="230"/>
      <c r="C28" s="230"/>
      <c r="D28" s="54" t="s">
        <v>300</v>
      </c>
      <c r="E28" s="51">
        <f>E19</f>
        <v>61586</v>
      </c>
      <c r="F28" s="51">
        <f>E28</f>
        <v>61586</v>
      </c>
      <c r="G28" s="51">
        <f>F28</f>
        <v>61586</v>
      </c>
      <c r="H28" s="51">
        <f>G28</f>
        <v>61586</v>
      </c>
      <c r="I28" s="29"/>
      <c r="J28" s="29"/>
      <c r="K28" s="29"/>
      <c r="L28" s="29"/>
      <c r="M28" s="29"/>
    </row>
    <row r="29" spans="1:13" ht="12.75">
      <c r="A29" s="35"/>
      <c r="B29" s="38"/>
      <c r="C29" s="38"/>
      <c r="D29" s="38"/>
      <c r="E29" s="36"/>
      <c r="F29" s="36"/>
      <c r="G29" s="36"/>
      <c r="H29" s="37"/>
      <c r="I29" s="28"/>
      <c r="J29" s="28"/>
      <c r="K29" s="28"/>
      <c r="L29" s="28"/>
      <c r="M29" s="28"/>
    </row>
    <row r="30" spans="1:13" ht="12.75">
      <c r="A30" s="38"/>
      <c r="B30" s="38"/>
      <c r="C30" s="38"/>
      <c r="D30" s="38"/>
      <c r="E30" s="36"/>
      <c r="F30" s="36"/>
      <c r="G30" s="36"/>
      <c r="H30" s="37"/>
      <c r="I30" s="28"/>
      <c r="J30" s="28"/>
      <c r="K30" s="28"/>
      <c r="L30" s="28"/>
      <c r="M30" s="28"/>
    </row>
    <row r="31" ht="12.75">
      <c r="A31" t="s">
        <v>907</v>
      </c>
    </row>
  </sheetData>
  <sheetProtection/>
  <mergeCells count="14">
    <mergeCell ref="A23:D23"/>
    <mergeCell ref="A24:D24"/>
    <mergeCell ref="A26:C28"/>
    <mergeCell ref="A18:D18"/>
    <mergeCell ref="A19:D19"/>
    <mergeCell ref="A20:D20"/>
    <mergeCell ref="A21:D21"/>
    <mergeCell ref="A1:H1"/>
    <mergeCell ref="H3:H4"/>
    <mergeCell ref="A5:F5"/>
    <mergeCell ref="A22:D22"/>
    <mergeCell ref="E3:E4"/>
    <mergeCell ref="A12:H12"/>
    <mergeCell ref="F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2015-04-10T10:18:03Z</cp:lastPrinted>
  <dcterms:modified xsi:type="dcterms:W3CDTF">2015-04-10T10:25:14Z</dcterms:modified>
  <cp:category/>
  <cp:version/>
  <cp:contentType/>
  <cp:contentStatus/>
</cp:coreProperties>
</file>