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84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'Arkusz1'!$A$1:$H$469</definedName>
  </definedNames>
  <calcPr fullCalcOnLoad="1"/>
</workbook>
</file>

<file path=xl/sharedStrings.xml><?xml version="1.0" encoding="utf-8"?>
<sst xmlns="http://schemas.openxmlformats.org/spreadsheetml/2006/main" count="622" uniqueCount="258">
  <si>
    <t>Dział</t>
  </si>
  <si>
    <t>Nazwa</t>
  </si>
  <si>
    <t xml:space="preserve">Plan </t>
  </si>
  <si>
    <t>% wyk. planu</t>
  </si>
  <si>
    <t>Rolnictwo i łowiectwo</t>
  </si>
  <si>
    <t>Wpływy z różnych opłat</t>
  </si>
  <si>
    <t>Leśnictwo</t>
  </si>
  <si>
    <t>Pozostała działalność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</si>
  <si>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</si>
  <si>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</si>
  <si>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</si>
  <si>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Gospodarka mieszkaniowa</t>
  </si>
  <si>
    <t>Gospodarka gruntami i nieruchomościami</t>
  </si>
  <si>
    <t>Wpływy z opłat za zarząd, użytkowanie i użytkowanie wieczyste nieruchomości</t>
  </si>
  <si>
    <t>Wpływy z tytułu odpłatnego nabycia prawa własności nieruchomości</t>
  </si>
  <si>
    <t>Pozostałe odsetki</t>
  </si>
  <si>
    <t>Administracja publiczna</t>
  </si>
  <si>
    <t>Urzędy wojewódzkie</t>
  </si>
  <si>
    <t>Dotacje celowe otrzymane z budżetu państwa na realizację zadań bieżących z zakresu administracji rządowej  oraz innych zadań zleconych gminie (związkom gmin) ustawami</t>
  </si>
  <si>
    <t xml:space="preserve">Urzędy gmin </t>
  </si>
  <si>
    <t>Wpływy z usług</t>
  </si>
  <si>
    <t>Urzędy naczelnych organów władzy państwowej, kontroli i ochrony prawa oraz sądownictwa</t>
  </si>
  <si>
    <t>Urzędu naczelnych organów władzy państwowej, kontroli i ochrony prawa</t>
  </si>
  <si>
    <t>Dotacje celowe otrzymane z budżetu państwa na realizację zadań bieżących z zakresu administracji rządowej  oraz innych zadań zleconych gminie ustawami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</si>
  <si>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</si>
  <si>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</si>
  <si>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ustawami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</si>
  <si>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</si>
  <si>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</si>
  <si>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</si>
  <si>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</si>
  <si>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</si>
  <si>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</si>
  <si>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</si>
  <si>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</si>
  <si>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 za koncesje i licencje</t>
  </si>
  <si>
    <t>Podatek od spadków i darowizn</t>
  </si>
  <si>
    <t>Podatek od posiadania psów</t>
  </si>
  <si>
    <t>Wpływy z opłaty targowej</t>
  </si>
  <si>
    <t>Wpływy z opłaty administracyjnej za czynności urzędowe</t>
  </si>
  <si>
    <t>Wpływy z opłaty skarbowej</t>
  </si>
  <si>
    <t>Wpływy z opłat za zezwolenia na sprzedaż alkoholu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</si>
  <si>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</si>
  <si>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</si>
  <si>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</si>
  <si>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</si>
  <si>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</si>
  <si>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rekompensująca subwencji ogólnej dla gmin</t>
  </si>
  <si>
    <t>Różne rozliczenia finansowe</t>
  </si>
  <si>
    <t>Wpływy z różnych dochodów</t>
  </si>
  <si>
    <t>Oświata i wychowanie</t>
  </si>
  <si>
    <t>Szkoły podstawowe</t>
  </si>
  <si>
    <t xml:space="preserve">Dotacje celowe otrzymane z budżetu państwa na realizację własnych zadań bieżących gmin  </t>
  </si>
  <si>
    <t>Pomoc społeczna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</si>
  <si>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</si>
  <si>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</si>
  <si>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</si>
  <si>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Ośrodki pomocy społecznej</t>
  </si>
  <si>
    <t>Edukacyjna opieka wychowawcza</t>
  </si>
  <si>
    <t>Przedszkola</t>
  </si>
  <si>
    <t>Gospodarka komunalna i ochrona środowiska</t>
  </si>
  <si>
    <t>Oświetlenie ulic, placów i dróg</t>
  </si>
  <si>
    <t>Kultura fizyczna i sport</t>
  </si>
  <si>
    <t xml:space="preserve"> Pozostała działalność</t>
  </si>
  <si>
    <t xml:space="preserve"> Środki na dofinansowanie własnych inwestycji gmin (związków gmin), powiatów (związków powiatów),samorządów województw , pozyskane z innych źródeł</t>
  </si>
  <si>
    <t>Razem:</t>
  </si>
  <si>
    <t>Urzędy naczelnych organów władzy państwowej, kontroli i ochrony prawa</t>
  </si>
  <si>
    <t>Opieka społeczna</t>
  </si>
  <si>
    <t>Razem :</t>
  </si>
  <si>
    <t xml:space="preserve"> Wpływy z różnych opłat</t>
  </si>
  <si>
    <t>Wydatki</t>
  </si>
  <si>
    <t>Infrastruktura  wodociągowa i sanitacyjna wsi</t>
  </si>
  <si>
    <t>Wydatki inwestycyjne jednostek budżetowych</t>
  </si>
  <si>
    <t>Izby rolnicze</t>
  </si>
  <si>
    <t>Wpłaty gmin na rzecz izb  rolniczych  w wysokości  2% uzyskanych wpływów z podatku rolnego</t>
  </si>
  <si>
    <t>Zakup usług pozostałych</t>
  </si>
  <si>
    <t>Zakup materiałów i wyposażenia</t>
  </si>
  <si>
    <t>Zakup usług remontowych</t>
  </si>
  <si>
    <t>Różne jednostki obsługi gospodarki mieszkaniowej</t>
  </si>
  <si>
    <t>Składki na ubezpieczenia społeczne</t>
  </si>
  <si>
    <t>Składki na Fundusz Pracy</t>
  </si>
  <si>
    <t>Różne opłaty i składki</t>
  </si>
  <si>
    <t>Działalność usługowa</t>
  </si>
  <si>
    <t>Plany zagospodarowania przestrzennego</t>
  </si>
  <si>
    <t>Opracowania geodezyjne i kartograficzne</t>
  </si>
  <si>
    <t>Dotacja przedmiotowa z budżetu dla zakładu budżetowego lub gospodarstwa pomocniczego</t>
  </si>
  <si>
    <t>Wynagrodzenia osobowe pracowników</t>
  </si>
  <si>
    <t>Dodatkowe wynagrodzenie roczne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</si>
  <si>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</si>
  <si>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</si>
  <si>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</si>
  <si>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</si>
  <si>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Nagrody i wydatki osobowe nie zaliczone do wynagrodzeń</t>
  </si>
  <si>
    <t>Zakup energii</t>
  </si>
  <si>
    <t>Wynagrodzenia agencyjno-prowizyjne</t>
  </si>
  <si>
    <t>Ochotnicze straże pożarne</t>
  </si>
  <si>
    <t xml:space="preserve">Zakup usług remontowych </t>
  </si>
  <si>
    <t>Obsługa długu publicznego</t>
  </si>
  <si>
    <t>Obsługa papierów wartościowych, kredytów i pożyczek jednostek samorządu terytorialnego</t>
  </si>
  <si>
    <t>Rezerwy ogólne i celowe</t>
  </si>
  <si>
    <t>Rezerwy</t>
  </si>
  <si>
    <t>Dotacja celowa z budżetu na finansowanie lub dofinansowanie zadań zleconych do realizacji stowarzyszeniom</t>
  </si>
  <si>
    <t>Stypendia oraz inne formy pomocy dla uczniów</t>
  </si>
  <si>
    <t>Stypendia różne</t>
  </si>
  <si>
    <t xml:space="preserve">Wpłaty na Państwowy Fundusz Rehabilitacji Osób Niepełnosprawnych </t>
  </si>
  <si>
    <t>Zakup pomocy naukowych, dydaktycznych i książek</t>
  </si>
  <si>
    <t>Zakup usług zdrowotnych</t>
  </si>
  <si>
    <t>Wydatki na zakupy inwestycyjne jednostek budżetowych</t>
  </si>
  <si>
    <t>Gimnazja</t>
  </si>
  <si>
    <t>Składki na ubezpieczenie zdrowotne</t>
  </si>
  <si>
    <t xml:space="preserve">Zasiłki i pomoc w naturze oraz składki na ubezpieczenia społeczne </t>
  </si>
  <si>
    <t>Świadczenia społeczne</t>
  </si>
  <si>
    <t>Usługi opiekuńcze i specjalistyczne usługi opiekuńcze</t>
  </si>
  <si>
    <t xml:space="preserve">Świadczenia społeczne </t>
  </si>
  <si>
    <t>Świetlice szkolne</t>
  </si>
  <si>
    <t>Dokształcanie i doskonalenie nauczycieli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</si>
  <si>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</si>
  <si>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</si>
  <si>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</si>
  <si>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</si>
  <si>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</si>
  <si>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Kultura i ochrona dziedzictwa narodowego</t>
  </si>
  <si>
    <t>Pozostałe instytucje kultury</t>
  </si>
  <si>
    <t>Dotacja podmiotowa z budżetu dla instytucji kultury</t>
  </si>
  <si>
    <t>Biblioteki</t>
  </si>
  <si>
    <t>Razem wydatki:</t>
  </si>
  <si>
    <t>Zestawiła M. Nowak</t>
  </si>
  <si>
    <t>Paragraf</t>
  </si>
  <si>
    <t>010</t>
  </si>
  <si>
    <t>020</t>
  </si>
  <si>
    <t>02095</t>
  </si>
  <si>
    <t>Roz-dział</t>
  </si>
  <si>
    <t>0690</t>
  </si>
  <si>
    <t>0750</t>
  </si>
  <si>
    <t>0470</t>
  </si>
  <si>
    <t>01010</t>
  </si>
  <si>
    <t>6292</t>
  </si>
  <si>
    <t>0770</t>
  </si>
  <si>
    <t>0920</t>
  </si>
  <si>
    <t>2010</t>
  </si>
  <si>
    <t>2360</t>
  </si>
  <si>
    <t>0830</t>
  </si>
  <si>
    <t>0310</t>
  </si>
  <si>
    <t>0320</t>
  </si>
  <si>
    <t>0330</t>
  </si>
  <si>
    <t>0340</t>
  </si>
  <si>
    <t>0360</t>
  </si>
  <si>
    <t>0370</t>
  </si>
  <si>
    <t>0430</t>
  </si>
  <si>
    <t>0450</t>
  </si>
  <si>
    <t>0590</t>
  </si>
  <si>
    <t>0910</t>
  </si>
  <si>
    <t>0410</t>
  </si>
  <si>
    <t>0480</t>
  </si>
  <si>
    <t>0010</t>
  </si>
  <si>
    <t>0020</t>
  </si>
  <si>
    <t>2920</t>
  </si>
  <si>
    <t>0500</t>
  </si>
  <si>
    <t>0970</t>
  </si>
  <si>
    <t>2030</t>
  </si>
  <si>
    <t>6630</t>
  </si>
  <si>
    <t>0400</t>
  </si>
  <si>
    <t>Para-graf</t>
  </si>
  <si>
    <t>Dochody</t>
  </si>
  <si>
    <t>Infrastruktura wodociągowa i sanitacyjna wsi</t>
  </si>
  <si>
    <t xml:space="preserve"> Wybory do Parlamentu Europejskiego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</si>
  <si>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</si>
  <si>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prawnej oraz wydatki związane z ich poborem</t>
  </si>
  <si>
    <t>Wpływy z podatku rolnego, podatku leśnego, podatku od czynności cywolnoprawnych, podatku od spadków i darowizn oraz podatków i opłat lokalnych</t>
  </si>
  <si>
    <t>Wpływy z innych opłat stanowiących dochody jednostek samorządu terytorialnego na podstawie ustaw</t>
  </si>
  <si>
    <t>Dotacje celowe otrzymane z samorządu województwa  na inwestycje i zakupy inwestycyjne realizowane na podstawie porozumień między jednostkami samorządu terytorialnego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</si>
  <si>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</si>
  <si>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</si>
  <si>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Usuwanie skutków klęsk żywiołowych</t>
  </si>
  <si>
    <t>Wpływy i wydatki związane z gromadzeniem środków z opłat produktowych</t>
  </si>
  <si>
    <t>Wpływy z opłaty produktowej</t>
  </si>
  <si>
    <t xml:space="preserve">                                       Wykonanie planu  dochodów</t>
  </si>
  <si>
    <t>0350</t>
  </si>
  <si>
    <t>6310</t>
  </si>
  <si>
    <t>Dotacje celowe otrzmane z budżetu państwa na inwestycje i zakupy inwestycyjne z zakresu administracji rządowej oraz innych zadań zleconych gminie ustawami</t>
  </si>
  <si>
    <t>01030</t>
  </si>
  <si>
    <t>01095</t>
  </si>
  <si>
    <t>6052</t>
  </si>
  <si>
    <t>6210</t>
  </si>
  <si>
    <t>4420</t>
  </si>
  <si>
    <t>6060</t>
  </si>
  <si>
    <t>756</t>
  </si>
  <si>
    <t>75647</t>
  </si>
  <si>
    <t>75113</t>
  </si>
  <si>
    <t>8070</t>
  </si>
  <si>
    <t>6050</t>
  </si>
  <si>
    <t>Wydatki  inwestycyjne jednostek budżetowych</t>
  </si>
  <si>
    <t>2820</t>
  </si>
  <si>
    <t>4110</t>
  </si>
  <si>
    <t>2830</t>
  </si>
  <si>
    <t>630</t>
  </si>
  <si>
    <t>63095</t>
  </si>
  <si>
    <t>4210</t>
  </si>
  <si>
    <t>4220</t>
  </si>
  <si>
    <t>80104</t>
  </si>
  <si>
    <t>4140</t>
  </si>
  <si>
    <t>80113</t>
  </si>
  <si>
    <t>80146</t>
  </si>
  <si>
    <t>3250</t>
  </si>
  <si>
    <t>4300</t>
  </si>
  <si>
    <t>4410</t>
  </si>
  <si>
    <t>85195</t>
  </si>
  <si>
    <t>4270</t>
  </si>
  <si>
    <t>851</t>
  </si>
  <si>
    <t>852</t>
  </si>
  <si>
    <t>85213</t>
  </si>
  <si>
    <t>85214</t>
  </si>
  <si>
    <t>85215</t>
  </si>
  <si>
    <t>85216</t>
  </si>
  <si>
    <t>85219</t>
  </si>
  <si>
    <t>85228</t>
  </si>
  <si>
    <t>85278</t>
  </si>
  <si>
    <t>3110</t>
  </si>
  <si>
    <t>85212</t>
  </si>
  <si>
    <t>4010</t>
  </si>
  <si>
    <t>4120</t>
  </si>
  <si>
    <t>4280</t>
  </si>
  <si>
    <t>2910</t>
  </si>
  <si>
    <t>85295</t>
  </si>
  <si>
    <t>6300</t>
  </si>
  <si>
    <t>Zwrot dotacji wykorzystanych niezgodnie z przeznaczeniem lub pobranych w nadmiernej wysokości</t>
  </si>
  <si>
    <t>Świadczenia rodzinne oraz składki na ubezpieczenie emerytalne i zdrowotne  z ubezpieczenia społecznego</t>
  </si>
  <si>
    <t>Dotacja celowa z budżetu na finansowanie lub dofinansowanie zadań zleconych do realizacji pozostałym jednostkom niezaliczanym do sektora finansów publicznych</t>
  </si>
  <si>
    <t>Dowożenie uczniów do szkół</t>
  </si>
  <si>
    <t>Zakup środków żywności</t>
  </si>
  <si>
    <t>Podróże służbowe zagraniczne</t>
  </si>
  <si>
    <t>Dotacje celowe z budżetu na finansowanie lub dofinansowanie kosztów realizacji inwestycji i zakupów inwestycyjnych zakładów budżetowych</t>
  </si>
  <si>
    <t>Turystyka</t>
  </si>
  <si>
    <t>Wykona-nie</t>
  </si>
  <si>
    <t>Przeciwdziałanie alkoholozmowi</t>
  </si>
  <si>
    <t xml:space="preserve">         Wykonanie planu dotacji celowych otrzymane z budżetu państwa na realizację zadań </t>
  </si>
  <si>
    <t xml:space="preserve">          (dotyczy paragrafu 2010) </t>
  </si>
  <si>
    <t>Ochrona zdrowia</t>
  </si>
  <si>
    <t>Wybory do parlamentu Europejskiego</t>
  </si>
  <si>
    <t>4130</t>
  </si>
  <si>
    <t>Razem</t>
  </si>
  <si>
    <t>Wydatki inwestycyjne jednostek budżetowych.  Współfinansowanie programów realizowanych ze środków bezzwrotnych pochodących z Unii Europejskiej</t>
  </si>
  <si>
    <t>Środki na dofinansowaniw własnych inwestycji gmin, powiatów, samorządów województw, pozyskane z innych źródeł. Współfinansowanie programów realizowanych ze środków bezzwrotnej pomocy pochodzących z Unii Europejskiej</t>
  </si>
  <si>
    <t>Środki na dofinansowaniw własnych inwestycji gmin, powiatów,samorządów województw , pozyskane z innych źródeł. Współfinansowanie programów realizowanych ze środków bezzwrotnej pomocy pochodzących z Unii Europejskiej</t>
  </si>
  <si>
    <t>Udziały gmin w podatkach stanowiących dochód budżetu państwa</t>
  </si>
  <si>
    <t>Część wyrównawcza subwencji ogólnej dla gmin</t>
  </si>
  <si>
    <t>Świadczenia rodzinne oraz składki na ubezpieczenie emerytalne i rentowe z ubezpieczenia społecznego</t>
  </si>
  <si>
    <t>Bezpieczeństwo  publiczne  i  ochrona  przeciwpożarowa</t>
  </si>
  <si>
    <t>Urzędy naczelnych organów władzy państwowej,  kontroli i ochrony prawa</t>
  </si>
  <si>
    <t>Bezpieczeństwo  publiczne  i  ochrona   przeciwpożarowa</t>
  </si>
  <si>
    <t>Pobór podatków, opłat i niepodatkowych należności  budżetowych</t>
  </si>
  <si>
    <t>Odsetki i dyskonto od krajowych skarbowych papierów wartościowych oraz od krajowych pożyczek i kredytów</t>
  </si>
  <si>
    <t>80195</t>
  </si>
  <si>
    <t>4440</t>
  </si>
  <si>
    <t xml:space="preserve">  Wykonanie budżetu Gminy Kleszczewo na dzień 30 czerwca 2004r.</t>
  </si>
  <si>
    <t>bieżących z zakresu administracji rządowej oraz innych zadań zleconych gminie ustawami</t>
  </si>
  <si>
    <t xml:space="preserve">               związanych z realizacją zadań z zakresu administracji rządowej. </t>
  </si>
  <si>
    <t xml:space="preserve">          Wykonanie planu wydatków na zadania zlecone z zakresu administracji rządowej.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</si>
</sst>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"/>
    <numFmt numFmtId="166" formatCode="#,##0_ ;\-#,##0\ "/>
    <numFmt numFmtId="167" formatCode="#,##0.00_ ;\-#,##0.00\ "/>
  </numFmts>
  <fonts count="6">
    <font>
      <sz val="10"/>
      <name val="Arial CE"/>
      <family val="0"/>
    </font>
    <font>
      <b/>
      <sz val="10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66" fontId="0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/>
    </xf>
    <xf numFmtId="41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9"/>
  <sheetViews>
    <sheetView tabSelected="1" workbookViewId="0" topLeftCell="A1">
      <selection activeCell="A51" sqref="A51"/>
    </sheetView>
  </sheetViews>
  <sheetFormatPr defaultColWidth="9.00390625" defaultRowHeight="12.75"/>
  <cols>
    <col min="1" max="1" width="5.125" style="27" customWidth="1"/>
    <col min="2" max="2" width="6.75390625" style="27" customWidth="1"/>
    <col min="3" max="3" width="5.125" style="24" customWidth="1"/>
    <col min="4" max="4" width="44.00390625" style="27" customWidth="1"/>
    <col min="5" max="5" width="10.75390625" style="27" customWidth="1"/>
    <col min="6" max="6" width="9.375" style="27" customWidth="1"/>
    <col min="7" max="7" width="9.25390625" style="27" customWidth="1"/>
    <col min="8" max="8" width="9.125" style="27" hidden="1" customWidth="1"/>
    <col min="9" max="9" width="7.375" style="27" customWidth="1"/>
    <col min="10" max="16384" width="9.125" style="27" customWidth="1"/>
  </cols>
  <sheetData>
    <row r="1" spans="1:8" ht="18">
      <c r="A1" s="71" t="s">
        <v>254</v>
      </c>
      <c r="B1" s="2"/>
      <c r="C1" s="3"/>
      <c r="D1" s="2"/>
      <c r="E1" s="2"/>
      <c r="F1" s="2"/>
      <c r="G1" s="2"/>
      <c r="H1" s="2"/>
    </row>
    <row r="3" ht="15.75">
      <c r="A3" s="72" t="s">
        <v>163</v>
      </c>
    </row>
    <row r="4" spans="1:7" ht="26.25" customHeight="1">
      <c r="A4" s="28" t="s">
        <v>0</v>
      </c>
      <c r="B4" s="29" t="s">
        <v>131</v>
      </c>
      <c r="C4" s="50" t="s">
        <v>127</v>
      </c>
      <c r="D4" s="28" t="s">
        <v>1</v>
      </c>
      <c r="E4" s="30" t="s">
        <v>2</v>
      </c>
      <c r="F4" s="31" t="s">
        <v>233</v>
      </c>
      <c r="G4" s="29" t="s">
        <v>3</v>
      </c>
    </row>
    <row r="5" spans="1:7" ht="12.75">
      <c r="A5" s="7" t="s">
        <v>128</v>
      </c>
      <c r="B5" s="4"/>
      <c r="C5" s="7"/>
      <c r="D5" s="5" t="s">
        <v>4</v>
      </c>
      <c r="E5" s="35">
        <v>856000</v>
      </c>
      <c r="F5" s="35">
        <v>856000</v>
      </c>
      <c r="G5" s="32">
        <f>SUM(F5*100/E5)</f>
        <v>100</v>
      </c>
    </row>
    <row r="6" spans="1:7" ht="12.75">
      <c r="A6" s="15"/>
      <c r="B6" s="51" t="s">
        <v>135</v>
      </c>
      <c r="C6" s="19"/>
      <c r="D6" s="18" t="s">
        <v>164</v>
      </c>
      <c r="E6" s="36">
        <v>856000</v>
      </c>
      <c r="F6" s="36">
        <v>856000</v>
      </c>
      <c r="G6" s="33">
        <f aca="true" t="shared" si="0" ref="G6:G67">SUM(F6*100/E6)</f>
        <v>100</v>
      </c>
    </row>
    <row r="7" spans="1:7" ht="63.75">
      <c r="A7" s="15"/>
      <c r="B7" s="52"/>
      <c r="C7" s="53" t="s">
        <v>136</v>
      </c>
      <c r="D7" s="12" t="s">
        <v>242</v>
      </c>
      <c r="E7" s="36">
        <v>856000</v>
      </c>
      <c r="F7" s="36">
        <v>856000</v>
      </c>
      <c r="G7" s="33">
        <f t="shared" si="0"/>
        <v>100</v>
      </c>
    </row>
    <row r="8" spans="1:7" ht="12.75">
      <c r="A8" s="9" t="s">
        <v>129</v>
      </c>
      <c r="B8" s="9"/>
      <c r="C8" s="10"/>
      <c r="D8" s="11" t="s">
        <v>6</v>
      </c>
      <c r="E8" s="35">
        <v>600</v>
      </c>
      <c r="F8" s="35">
        <v>0</v>
      </c>
      <c r="G8" s="32">
        <f t="shared" si="0"/>
        <v>0</v>
      </c>
    </row>
    <row r="9" spans="1:7" ht="12.75">
      <c r="A9" s="15"/>
      <c r="B9" s="52" t="s">
        <v>130</v>
      </c>
      <c r="C9" s="53"/>
      <c r="D9" s="12" t="s">
        <v>7</v>
      </c>
      <c r="E9" s="36">
        <v>600</v>
      </c>
      <c r="F9" s="36">
        <v>0</v>
      </c>
      <c r="G9" s="33">
        <f t="shared" si="0"/>
        <v>0</v>
      </c>
    </row>
    <row r="10" spans="1:7" ht="63.75">
      <c r="A10" s="15"/>
      <c r="B10" s="15"/>
      <c r="C10" s="53" t="s">
        <v>133</v>
      </c>
      <c r="D10" s="12" t="s">
        <v>8</v>
      </c>
      <c r="E10" s="36">
        <v>600</v>
      </c>
      <c r="F10" s="36">
        <v>0</v>
      </c>
      <c r="G10" s="33">
        <f t="shared" si="0"/>
        <v>0</v>
      </c>
    </row>
    <row r="11" spans="1:7" ht="12.75">
      <c r="A11" s="4">
        <v>600</v>
      </c>
      <c r="B11" s="4"/>
      <c r="C11" s="10"/>
      <c r="D11" s="11" t="s">
        <v>9</v>
      </c>
      <c r="E11" s="35">
        <v>180672</v>
      </c>
      <c r="F11" s="35">
        <v>180672</v>
      </c>
      <c r="G11" s="32">
        <f t="shared" si="0"/>
        <v>100</v>
      </c>
    </row>
    <row r="12" spans="1:7" ht="12.75">
      <c r="A12" s="15"/>
      <c r="B12" s="15">
        <v>60016</v>
      </c>
      <c r="C12" s="53"/>
      <c r="D12" s="12" t="s">
        <v>10</v>
      </c>
      <c r="E12" s="36">
        <v>180672</v>
      </c>
      <c r="F12" s="36">
        <v>180672</v>
      </c>
      <c r="G12" s="33">
        <f t="shared" si="0"/>
        <v>100</v>
      </c>
    </row>
    <row r="13" spans="1:7" ht="63.75">
      <c r="A13" s="15"/>
      <c r="B13" s="15"/>
      <c r="C13" s="53" t="s">
        <v>136</v>
      </c>
      <c r="D13" s="12" t="s">
        <v>243</v>
      </c>
      <c r="E13" s="36">
        <v>180672</v>
      </c>
      <c r="F13" s="36">
        <v>180672</v>
      </c>
      <c r="G13" s="33">
        <f t="shared" si="0"/>
        <v>100</v>
      </c>
    </row>
    <row r="14" spans="1:7" ht="12.75">
      <c r="A14" s="4">
        <v>700</v>
      </c>
      <c r="B14" s="4"/>
      <c r="C14" s="10"/>
      <c r="D14" s="11" t="s">
        <v>11</v>
      </c>
      <c r="E14" s="35">
        <f>SUM(E15)</f>
        <v>938389</v>
      </c>
      <c r="F14" s="35">
        <f>SUM(F15)</f>
        <v>1216968</v>
      </c>
      <c r="G14" s="32">
        <f t="shared" si="0"/>
        <v>129.68694219561397</v>
      </c>
    </row>
    <row r="15" spans="1:7" ht="12.75">
      <c r="A15" s="15"/>
      <c r="B15" s="15">
        <v>70005</v>
      </c>
      <c r="C15" s="53"/>
      <c r="D15" s="12" t="s">
        <v>12</v>
      </c>
      <c r="E15" s="36">
        <f>SUM(E16:E20)</f>
        <v>938389</v>
      </c>
      <c r="F15" s="36">
        <f>SUM(F16:F20)</f>
        <v>1216968</v>
      </c>
      <c r="G15" s="33">
        <f t="shared" si="0"/>
        <v>129.68694219561397</v>
      </c>
    </row>
    <row r="16" spans="1:7" ht="25.5">
      <c r="A16" s="15"/>
      <c r="B16" s="15"/>
      <c r="C16" s="53" t="s">
        <v>134</v>
      </c>
      <c r="D16" s="12" t="s">
        <v>13</v>
      </c>
      <c r="E16" s="36">
        <v>7050</v>
      </c>
      <c r="F16" s="36">
        <v>5337</v>
      </c>
      <c r="G16" s="33">
        <f t="shared" si="0"/>
        <v>75.70212765957447</v>
      </c>
    </row>
    <row r="17" spans="1:7" ht="12.75">
      <c r="A17" s="15"/>
      <c r="B17" s="15"/>
      <c r="C17" s="53" t="s">
        <v>132</v>
      </c>
      <c r="D17" s="12" t="s">
        <v>5</v>
      </c>
      <c r="E17" s="36">
        <v>100</v>
      </c>
      <c r="F17" s="36">
        <v>42</v>
      </c>
      <c r="G17" s="33">
        <f t="shared" si="0"/>
        <v>42</v>
      </c>
    </row>
    <row r="18" spans="1:7" ht="63.75">
      <c r="A18" s="15"/>
      <c r="B18" s="15"/>
      <c r="C18" s="53" t="s">
        <v>133</v>
      </c>
      <c r="D18" s="12" t="s">
        <v>8</v>
      </c>
      <c r="E18" s="36">
        <v>105800</v>
      </c>
      <c r="F18" s="36">
        <v>40068</v>
      </c>
      <c r="G18" s="33">
        <f t="shared" si="0"/>
        <v>37.87145557655955</v>
      </c>
    </row>
    <row r="19" spans="1:7" ht="25.5">
      <c r="A19" s="15"/>
      <c r="B19" s="15"/>
      <c r="C19" s="53" t="s">
        <v>137</v>
      </c>
      <c r="D19" s="12" t="s">
        <v>14</v>
      </c>
      <c r="E19" s="36">
        <v>822939</v>
      </c>
      <c r="F19" s="36">
        <v>1170534</v>
      </c>
      <c r="G19" s="33">
        <f t="shared" si="0"/>
        <v>142.23824609114405</v>
      </c>
    </row>
    <row r="20" spans="1:7" ht="12.75">
      <c r="A20" s="15"/>
      <c r="B20" s="15"/>
      <c r="C20" s="53" t="s">
        <v>138</v>
      </c>
      <c r="D20" s="12" t="s">
        <v>15</v>
      </c>
      <c r="E20" s="36">
        <v>2500</v>
      </c>
      <c r="F20" s="36">
        <v>987</v>
      </c>
      <c r="G20" s="33">
        <f t="shared" si="0"/>
        <v>39.48</v>
      </c>
    </row>
    <row r="21" spans="1:7" ht="12.75">
      <c r="A21" s="4">
        <v>750</v>
      </c>
      <c r="B21" s="4"/>
      <c r="C21" s="10"/>
      <c r="D21" s="11" t="s">
        <v>16</v>
      </c>
      <c r="E21" s="35">
        <f>SUM(E22+E25)</f>
        <v>29700</v>
      </c>
      <c r="F21" s="35">
        <f>SUM(F22+F25)</f>
        <v>15458</v>
      </c>
      <c r="G21" s="32">
        <f t="shared" si="0"/>
        <v>52.04713804713805</v>
      </c>
    </row>
    <row r="22" spans="1:7" ht="12.75">
      <c r="A22" s="15"/>
      <c r="B22" s="15">
        <v>75011</v>
      </c>
      <c r="C22" s="53"/>
      <c r="D22" s="12" t="s">
        <v>17</v>
      </c>
      <c r="E22" s="36">
        <f>SUM(E23:E24)</f>
        <v>26300</v>
      </c>
      <c r="F22" s="36">
        <f>SUM(F23:F24)</f>
        <v>13308</v>
      </c>
      <c r="G22" s="33">
        <f t="shared" si="0"/>
        <v>50.60076045627376</v>
      </c>
    </row>
    <row r="23" spans="1:7" ht="51">
      <c r="A23" s="15"/>
      <c r="B23" s="15"/>
      <c r="C23" s="53" t="s">
        <v>139</v>
      </c>
      <c r="D23" s="12" t="s">
        <v>18</v>
      </c>
      <c r="E23" s="36">
        <v>25750</v>
      </c>
      <c r="F23" s="36">
        <v>13095</v>
      </c>
      <c r="G23" s="33">
        <f t="shared" si="0"/>
        <v>50.85436893203884</v>
      </c>
    </row>
    <row r="24" spans="1:7" ht="51">
      <c r="A24" s="15"/>
      <c r="B24" s="15"/>
      <c r="C24" s="53" t="s">
        <v>140</v>
      </c>
      <c r="D24" s="12" t="s">
        <v>166</v>
      </c>
      <c r="E24" s="36">
        <v>550</v>
      </c>
      <c r="F24" s="36">
        <v>213</v>
      </c>
      <c r="G24" s="33">
        <f t="shared" si="0"/>
        <v>38.72727272727273</v>
      </c>
    </row>
    <row r="25" spans="1:7" ht="12.75">
      <c r="A25" s="15"/>
      <c r="B25" s="15">
        <v>75023</v>
      </c>
      <c r="C25" s="53"/>
      <c r="D25" s="12" t="s">
        <v>19</v>
      </c>
      <c r="E25" s="36">
        <f>SUM(E26:E28)</f>
        <v>3400</v>
      </c>
      <c r="F25" s="36">
        <f>SUM(F26:F28)</f>
        <v>2150</v>
      </c>
      <c r="G25" s="33">
        <f t="shared" si="0"/>
        <v>63.23529411764706</v>
      </c>
    </row>
    <row r="26" spans="1:7" ht="12.75">
      <c r="A26" s="15"/>
      <c r="B26" s="15"/>
      <c r="C26" s="53" t="s">
        <v>132</v>
      </c>
      <c r="D26" s="12" t="s">
        <v>5</v>
      </c>
      <c r="E26" s="36">
        <v>1000</v>
      </c>
      <c r="F26" s="36">
        <v>297</v>
      </c>
      <c r="G26" s="33">
        <f t="shared" si="0"/>
        <v>29.7</v>
      </c>
    </row>
    <row r="27" spans="1:7" ht="12.75">
      <c r="A27" s="15"/>
      <c r="B27" s="15"/>
      <c r="C27" s="53" t="s">
        <v>141</v>
      </c>
      <c r="D27" s="12" t="s">
        <v>20</v>
      </c>
      <c r="E27" s="36">
        <v>2400</v>
      </c>
      <c r="F27" s="36">
        <v>1851</v>
      </c>
      <c r="G27" s="33">
        <f t="shared" si="0"/>
        <v>77.125</v>
      </c>
    </row>
    <row r="28" spans="1:7" ht="12.75">
      <c r="A28" s="15"/>
      <c r="B28" s="15"/>
      <c r="C28" s="53" t="s">
        <v>138</v>
      </c>
      <c r="D28" s="12" t="s">
        <v>15</v>
      </c>
      <c r="E28" s="36"/>
      <c r="F28" s="36">
        <v>2</v>
      </c>
      <c r="G28" s="33"/>
    </row>
    <row r="29" spans="1:7" ht="25.5" customHeight="1">
      <c r="A29" s="13">
        <v>751</v>
      </c>
      <c r="B29" s="4"/>
      <c r="C29" s="10"/>
      <c r="D29" s="11" t="s">
        <v>21</v>
      </c>
      <c r="E29" s="35">
        <f>SUM(E30+E32)</f>
        <v>4902</v>
      </c>
      <c r="F29" s="35">
        <f>SUM(F30+F32)</f>
        <v>4548</v>
      </c>
      <c r="G29" s="32">
        <f t="shared" si="0"/>
        <v>92.77845777233782</v>
      </c>
    </row>
    <row r="30" spans="1:7" ht="25.5">
      <c r="A30" s="15"/>
      <c r="B30" s="17">
        <v>75101</v>
      </c>
      <c r="C30" s="53"/>
      <c r="D30" s="12" t="s">
        <v>22</v>
      </c>
      <c r="E30" s="36">
        <v>707</v>
      </c>
      <c r="F30" s="36">
        <v>353</v>
      </c>
      <c r="G30" s="33">
        <f t="shared" si="0"/>
        <v>49.92927864214993</v>
      </c>
    </row>
    <row r="31" spans="1:7" ht="51">
      <c r="A31" s="15"/>
      <c r="B31" s="15"/>
      <c r="C31" s="53" t="s">
        <v>139</v>
      </c>
      <c r="D31" s="12" t="s">
        <v>23</v>
      </c>
      <c r="E31" s="36">
        <v>707</v>
      </c>
      <c r="F31" s="36">
        <v>353</v>
      </c>
      <c r="G31" s="33">
        <f t="shared" si="0"/>
        <v>49.92927864214993</v>
      </c>
    </row>
    <row r="32" spans="1:7" ht="12.75">
      <c r="A32" s="15"/>
      <c r="B32" s="15">
        <v>75113</v>
      </c>
      <c r="C32" s="53"/>
      <c r="D32" s="12" t="s">
        <v>165</v>
      </c>
      <c r="E32" s="36">
        <v>4195</v>
      </c>
      <c r="F32" s="36">
        <v>4195</v>
      </c>
      <c r="G32" s="33">
        <f t="shared" si="0"/>
        <v>100</v>
      </c>
    </row>
    <row r="33" spans="1:7" ht="51">
      <c r="A33" s="15"/>
      <c r="B33" s="15"/>
      <c r="C33" s="53" t="s">
        <v>139</v>
      </c>
      <c r="D33" s="12" t="s">
        <v>23</v>
      </c>
      <c r="E33" s="36">
        <v>4195</v>
      </c>
      <c r="F33" s="36">
        <v>4195</v>
      </c>
      <c r="G33" s="33">
        <f t="shared" si="0"/>
        <v>100</v>
      </c>
    </row>
    <row r="34" spans="1:7" ht="25.5">
      <c r="A34" s="13">
        <v>754</v>
      </c>
      <c r="B34" s="67"/>
      <c r="C34" s="68"/>
      <c r="D34" s="69" t="s">
        <v>24</v>
      </c>
      <c r="E34" s="35">
        <f>SUM(E35)</f>
        <v>2500</v>
      </c>
      <c r="F34" s="35">
        <f>SUM(F35)</f>
        <v>2500</v>
      </c>
      <c r="G34" s="32">
        <f t="shared" si="0"/>
        <v>100</v>
      </c>
    </row>
    <row r="35" spans="1:7" ht="12.75">
      <c r="A35" s="15"/>
      <c r="B35" s="15">
        <v>75414</v>
      </c>
      <c r="C35" s="53"/>
      <c r="D35" s="12" t="s">
        <v>25</v>
      </c>
      <c r="E35" s="36">
        <v>2500</v>
      </c>
      <c r="F35" s="36">
        <v>2500</v>
      </c>
      <c r="G35" s="33">
        <f t="shared" si="0"/>
        <v>100</v>
      </c>
    </row>
    <row r="36" spans="1:7" ht="51">
      <c r="A36" s="15"/>
      <c r="B36" s="15"/>
      <c r="C36" s="53" t="s">
        <v>139</v>
      </c>
      <c r="D36" s="12" t="s">
        <v>26</v>
      </c>
      <c r="E36" s="36">
        <v>2500</v>
      </c>
      <c r="F36" s="36">
        <v>2500</v>
      </c>
      <c r="G36" s="33">
        <f t="shared" si="0"/>
        <v>100</v>
      </c>
    </row>
    <row r="37" spans="1:7" ht="51.75" customHeight="1">
      <c r="A37" s="13">
        <v>756</v>
      </c>
      <c r="B37" s="4"/>
      <c r="C37" s="10"/>
      <c r="D37" s="11" t="s">
        <v>167</v>
      </c>
      <c r="E37" s="35">
        <f>SUM(E38+E41+E54+E57)</f>
        <v>2924654</v>
      </c>
      <c r="F37" s="35">
        <f>SUM(F38+F41+F54+F57)</f>
        <v>1462860</v>
      </c>
      <c r="G37" s="32">
        <f t="shared" si="0"/>
        <v>50.0182243779948</v>
      </c>
    </row>
    <row r="38" spans="1:7" ht="14.25" customHeight="1">
      <c r="A38" s="15"/>
      <c r="B38" s="17">
        <v>75601</v>
      </c>
      <c r="C38" s="53"/>
      <c r="D38" s="17" t="s">
        <v>27</v>
      </c>
      <c r="E38" s="36">
        <f>SUM(E39:E40)</f>
        <v>5050</v>
      </c>
      <c r="F38" s="36">
        <f>SUM(F39:F40)</f>
        <v>2224</v>
      </c>
      <c r="G38" s="33">
        <f t="shared" si="0"/>
        <v>44.039603960396036</v>
      </c>
    </row>
    <row r="39" spans="1:7" ht="25.5">
      <c r="A39" s="15"/>
      <c r="B39" s="15"/>
      <c r="C39" s="53" t="s">
        <v>177</v>
      </c>
      <c r="D39" s="12" t="s">
        <v>28</v>
      </c>
      <c r="E39" s="36">
        <v>5000</v>
      </c>
      <c r="F39" s="36">
        <v>2215</v>
      </c>
      <c r="G39" s="33">
        <f t="shared" si="0"/>
        <v>44.3</v>
      </c>
    </row>
    <row r="40" spans="1:7" ht="24.75" customHeight="1">
      <c r="A40" s="15"/>
      <c r="B40" s="15"/>
      <c r="C40" s="53" t="s">
        <v>151</v>
      </c>
      <c r="D40" s="12" t="s">
        <v>29</v>
      </c>
      <c r="E40" s="36">
        <v>50</v>
      </c>
      <c r="F40" s="36">
        <v>9</v>
      </c>
      <c r="G40" s="33">
        <f t="shared" si="0"/>
        <v>18</v>
      </c>
    </row>
    <row r="41" spans="1:7" ht="38.25" customHeight="1">
      <c r="A41" s="15"/>
      <c r="B41" s="17">
        <v>75615</v>
      </c>
      <c r="C41" s="53"/>
      <c r="D41" s="12" t="s">
        <v>168</v>
      </c>
      <c r="E41" s="36">
        <f>SUM(E42:E53)</f>
        <v>1602980</v>
      </c>
      <c r="F41" s="36">
        <f>SUM(F42:F53)</f>
        <v>897339</v>
      </c>
      <c r="G41" s="33">
        <f t="shared" si="0"/>
        <v>55.97942581941135</v>
      </c>
    </row>
    <row r="42" spans="1:7" ht="12.75">
      <c r="A42" s="15"/>
      <c r="B42" s="15"/>
      <c r="C42" s="53" t="s">
        <v>142</v>
      </c>
      <c r="D42" s="12" t="s">
        <v>30</v>
      </c>
      <c r="E42" s="36">
        <v>900000</v>
      </c>
      <c r="F42" s="36">
        <v>491963</v>
      </c>
      <c r="G42" s="33">
        <f t="shared" si="0"/>
        <v>54.66255555555556</v>
      </c>
    </row>
    <row r="43" spans="1:7" ht="12.75">
      <c r="A43" s="15"/>
      <c r="B43" s="15"/>
      <c r="C43" s="53" t="s">
        <v>143</v>
      </c>
      <c r="D43" s="12" t="s">
        <v>31</v>
      </c>
      <c r="E43" s="36">
        <v>600000</v>
      </c>
      <c r="F43" s="36">
        <v>295231</v>
      </c>
      <c r="G43" s="33">
        <f t="shared" si="0"/>
        <v>49.20516666666666</v>
      </c>
    </row>
    <row r="44" spans="1:7" ht="12.75">
      <c r="A44" s="15"/>
      <c r="B44" s="15"/>
      <c r="C44" s="53" t="s">
        <v>144</v>
      </c>
      <c r="D44" s="12" t="s">
        <v>32</v>
      </c>
      <c r="E44" s="36">
        <v>1580</v>
      </c>
      <c r="F44" s="36">
        <v>1302</v>
      </c>
      <c r="G44" s="33">
        <f t="shared" si="0"/>
        <v>82.40506329113924</v>
      </c>
    </row>
    <row r="45" spans="1:7" ht="12.75">
      <c r="A45" s="15"/>
      <c r="B45" s="15"/>
      <c r="C45" s="53" t="s">
        <v>145</v>
      </c>
      <c r="D45" s="12" t="s">
        <v>33</v>
      </c>
      <c r="E45" s="36">
        <v>52000</v>
      </c>
      <c r="F45" s="36">
        <v>47087</v>
      </c>
      <c r="G45" s="33">
        <f t="shared" si="0"/>
        <v>90.55192307692307</v>
      </c>
    </row>
    <row r="46" spans="1:7" ht="12.75">
      <c r="A46" s="15"/>
      <c r="B46" s="15"/>
      <c r="C46" s="53" t="s">
        <v>146</v>
      </c>
      <c r="D46" s="12" t="s">
        <v>36</v>
      </c>
      <c r="E46" s="36">
        <v>1000</v>
      </c>
      <c r="F46" s="36">
        <v>658</v>
      </c>
      <c r="G46" s="33">
        <f t="shared" si="0"/>
        <v>65.8</v>
      </c>
    </row>
    <row r="47" spans="1:7" ht="12.75">
      <c r="A47" s="15"/>
      <c r="B47" s="15"/>
      <c r="C47" s="53" t="s">
        <v>147</v>
      </c>
      <c r="D47" s="12" t="s">
        <v>37</v>
      </c>
      <c r="E47" s="36">
        <v>100</v>
      </c>
      <c r="F47" s="36">
        <v>100</v>
      </c>
      <c r="G47" s="33">
        <f t="shared" si="0"/>
        <v>100</v>
      </c>
    </row>
    <row r="48" spans="1:7" ht="12.75">
      <c r="A48" s="15"/>
      <c r="B48" s="15"/>
      <c r="C48" s="53" t="s">
        <v>148</v>
      </c>
      <c r="D48" s="12" t="s">
        <v>38</v>
      </c>
      <c r="E48" s="36">
        <v>500</v>
      </c>
      <c r="F48" s="36">
        <v>0</v>
      </c>
      <c r="G48" s="33">
        <f t="shared" si="0"/>
        <v>0</v>
      </c>
    </row>
    <row r="49" spans="1:7" ht="25.5">
      <c r="A49" s="15"/>
      <c r="B49" s="15"/>
      <c r="C49" s="53" t="s">
        <v>149</v>
      </c>
      <c r="D49" s="12" t="s">
        <v>39</v>
      </c>
      <c r="E49" s="36">
        <v>7000</v>
      </c>
      <c r="F49" s="36">
        <v>3123</v>
      </c>
      <c r="G49" s="33">
        <f t="shared" si="0"/>
        <v>44.614285714285714</v>
      </c>
    </row>
    <row r="50" spans="1:7" ht="12.75">
      <c r="A50" s="15"/>
      <c r="B50" s="15"/>
      <c r="C50" s="53" t="s">
        <v>157</v>
      </c>
      <c r="D50" s="12" t="s">
        <v>34</v>
      </c>
      <c r="E50" s="36">
        <v>30000</v>
      </c>
      <c r="F50" s="36">
        <v>52002</v>
      </c>
      <c r="G50" s="33">
        <f t="shared" si="0"/>
        <v>173.34</v>
      </c>
    </row>
    <row r="51" spans="1:7" ht="12.75">
      <c r="A51" s="15"/>
      <c r="B51" s="15"/>
      <c r="C51" s="53" t="s">
        <v>150</v>
      </c>
      <c r="D51" s="12" t="s">
        <v>35</v>
      </c>
      <c r="E51" s="36">
        <v>800</v>
      </c>
      <c r="F51" s="36">
        <v>955</v>
      </c>
      <c r="G51" s="33">
        <f t="shared" si="0"/>
        <v>119.375</v>
      </c>
    </row>
    <row r="52" spans="1:7" ht="12.75">
      <c r="A52" s="15"/>
      <c r="B52" s="15"/>
      <c r="C52" s="53" t="s">
        <v>132</v>
      </c>
      <c r="D52" s="12" t="s">
        <v>5</v>
      </c>
      <c r="E52" s="36">
        <v>2000</v>
      </c>
      <c r="F52" s="36">
        <v>1338</v>
      </c>
      <c r="G52" s="33">
        <f t="shared" si="0"/>
        <v>66.9</v>
      </c>
    </row>
    <row r="53" spans="1:7" ht="25.5">
      <c r="A53" s="15"/>
      <c r="B53" s="15"/>
      <c r="C53" s="53" t="s">
        <v>151</v>
      </c>
      <c r="D53" s="12" t="s">
        <v>29</v>
      </c>
      <c r="E53" s="36">
        <v>8000</v>
      </c>
      <c r="F53" s="36">
        <v>3580</v>
      </c>
      <c r="G53" s="33">
        <f t="shared" si="0"/>
        <v>44.75</v>
      </c>
    </row>
    <row r="54" spans="1:7" ht="38.25">
      <c r="A54" s="15"/>
      <c r="B54" s="17">
        <v>75618</v>
      </c>
      <c r="C54" s="53"/>
      <c r="D54" s="12" t="s">
        <v>169</v>
      </c>
      <c r="E54" s="36">
        <f>SUM(E55:E56)</f>
        <v>101490</v>
      </c>
      <c r="F54" s="36">
        <f>SUM(F55:F56)</f>
        <v>67169</v>
      </c>
      <c r="G54" s="33">
        <f t="shared" si="0"/>
        <v>66.18287516011429</v>
      </c>
    </row>
    <row r="55" spans="1:7" ht="12.75">
      <c r="A55" s="15"/>
      <c r="B55" s="15"/>
      <c r="C55" s="53" t="s">
        <v>152</v>
      </c>
      <c r="D55" s="12" t="s">
        <v>40</v>
      </c>
      <c r="E55" s="36">
        <v>12000</v>
      </c>
      <c r="F55" s="36">
        <v>5319</v>
      </c>
      <c r="G55" s="33">
        <f t="shared" si="0"/>
        <v>44.325</v>
      </c>
    </row>
    <row r="56" spans="1:7" ht="14.25" customHeight="1">
      <c r="A56" s="15"/>
      <c r="B56" s="15"/>
      <c r="C56" s="53" t="s">
        <v>153</v>
      </c>
      <c r="D56" s="12" t="s">
        <v>41</v>
      </c>
      <c r="E56" s="73">
        <v>89490</v>
      </c>
      <c r="F56" s="73">
        <v>61850</v>
      </c>
      <c r="G56" s="74">
        <f t="shared" si="0"/>
        <v>69.11386747122583</v>
      </c>
    </row>
    <row r="57" spans="1:7" ht="25.5">
      <c r="A57" s="15"/>
      <c r="B57" s="17">
        <v>75621</v>
      </c>
      <c r="C57" s="53"/>
      <c r="D57" s="12" t="s">
        <v>244</v>
      </c>
      <c r="E57" s="36">
        <f>SUM(E58+E59)</f>
        <v>1215134</v>
      </c>
      <c r="F57" s="36">
        <f>SUM(F58+F59)</f>
        <v>496128</v>
      </c>
      <c r="G57" s="33">
        <f t="shared" si="0"/>
        <v>40.82907728694942</v>
      </c>
    </row>
    <row r="58" spans="1:7" ht="12.75">
      <c r="A58" s="15"/>
      <c r="B58" s="17"/>
      <c r="C58" s="53" t="s">
        <v>154</v>
      </c>
      <c r="D58" s="12" t="s">
        <v>42</v>
      </c>
      <c r="E58" s="36">
        <v>1215034</v>
      </c>
      <c r="F58" s="36">
        <v>482790</v>
      </c>
      <c r="G58" s="33">
        <f t="shared" si="0"/>
        <v>39.73469055186933</v>
      </c>
    </row>
    <row r="59" spans="1:7" ht="12.75">
      <c r="A59" s="15"/>
      <c r="B59" s="17"/>
      <c r="C59" s="53" t="s">
        <v>155</v>
      </c>
      <c r="D59" s="12" t="s">
        <v>43</v>
      </c>
      <c r="E59" s="36">
        <v>100</v>
      </c>
      <c r="F59" s="36">
        <v>13338</v>
      </c>
      <c r="G59" s="33">
        <v>13338</v>
      </c>
    </row>
    <row r="60" spans="1:7" ht="12.75">
      <c r="A60" s="4">
        <v>758</v>
      </c>
      <c r="B60" s="13"/>
      <c r="C60" s="10"/>
      <c r="D60" s="11" t="s">
        <v>44</v>
      </c>
      <c r="E60" s="35">
        <f>SUM(E61+E63+E65+E67)</f>
        <v>4527735</v>
      </c>
      <c r="F60" s="35">
        <f>SUM(F61+F63+F65+F67)</f>
        <v>2808970</v>
      </c>
      <c r="G60" s="32">
        <f t="shared" si="0"/>
        <v>62.03918736410148</v>
      </c>
    </row>
    <row r="61" spans="1:7" ht="25.5">
      <c r="A61" s="15"/>
      <c r="B61" s="17">
        <v>75801</v>
      </c>
      <c r="C61" s="53"/>
      <c r="D61" s="12" t="s">
        <v>45</v>
      </c>
      <c r="E61" s="36">
        <v>3796026</v>
      </c>
      <c r="F61" s="36">
        <v>2336016</v>
      </c>
      <c r="G61" s="33">
        <f t="shared" si="0"/>
        <v>61.53846153846154</v>
      </c>
    </row>
    <row r="62" spans="1:7" ht="12.75">
      <c r="A62" s="15"/>
      <c r="B62" s="17"/>
      <c r="C62" s="53" t="s">
        <v>156</v>
      </c>
      <c r="D62" s="12" t="s">
        <v>46</v>
      </c>
      <c r="E62" s="36">
        <v>3796026</v>
      </c>
      <c r="F62" s="36">
        <v>2336016</v>
      </c>
      <c r="G62" s="33">
        <f t="shared" si="0"/>
        <v>61.53846153846154</v>
      </c>
    </row>
    <row r="63" spans="1:7" ht="25.5">
      <c r="A63" s="15"/>
      <c r="B63" s="17">
        <v>75805</v>
      </c>
      <c r="C63" s="53"/>
      <c r="D63" s="12" t="s">
        <v>47</v>
      </c>
      <c r="E63" s="36">
        <v>22062</v>
      </c>
      <c r="F63" s="36">
        <v>22062</v>
      </c>
      <c r="G63" s="33">
        <f t="shared" si="0"/>
        <v>100</v>
      </c>
    </row>
    <row r="64" spans="1:7" ht="12.75">
      <c r="A64" s="15"/>
      <c r="B64" s="17"/>
      <c r="C64" s="53" t="s">
        <v>156</v>
      </c>
      <c r="D64" s="12" t="s">
        <v>46</v>
      </c>
      <c r="E64" s="36">
        <v>22062</v>
      </c>
      <c r="F64" s="36">
        <v>22062</v>
      </c>
      <c r="G64" s="33">
        <f t="shared" si="0"/>
        <v>100</v>
      </c>
    </row>
    <row r="65" spans="1:7" ht="12.75">
      <c r="A65" s="15"/>
      <c r="B65" s="17">
        <v>75807</v>
      </c>
      <c r="C65" s="53"/>
      <c r="D65" s="12" t="s">
        <v>245</v>
      </c>
      <c r="E65" s="36">
        <v>558929</v>
      </c>
      <c r="F65" s="36">
        <v>279462</v>
      </c>
      <c r="G65" s="33">
        <f t="shared" si="0"/>
        <v>49.999552715997915</v>
      </c>
    </row>
    <row r="66" spans="1:7" ht="12.75">
      <c r="A66" s="15"/>
      <c r="B66" s="15"/>
      <c r="C66" s="53" t="s">
        <v>156</v>
      </c>
      <c r="D66" s="12" t="s">
        <v>46</v>
      </c>
      <c r="E66" s="36">
        <v>558929</v>
      </c>
      <c r="F66" s="36">
        <v>279462</v>
      </c>
      <c r="G66" s="33">
        <f t="shared" si="0"/>
        <v>49.999552715997915</v>
      </c>
    </row>
    <row r="67" spans="1:7" ht="12.75">
      <c r="A67" s="15"/>
      <c r="B67" s="15">
        <v>75814</v>
      </c>
      <c r="C67" s="53"/>
      <c r="D67" s="12" t="s">
        <v>48</v>
      </c>
      <c r="E67" s="36">
        <f>SUM(E68:E71)</f>
        <v>150718</v>
      </c>
      <c r="F67" s="36">
        <f>SUM(F68:F71)</f>
        <v>171430</v>
      </c>
      <c r="G67" s="33">
        <f t="shared" si="0"/>
        <v>113.74222057086745</v>
      </c>
    </row>
    <row r="68" spans="1:7" ht="12.75">
      <c r="A68" s="15"/>
      <c r="B68" s="15"/>
      <c r="C68" s="53" t="s">
        <v>157</v>
      </c>
      <c r="D68" s="12" t="s">
        <v>34</v>
      </c>
      <c r="E68" s="36">
        <v>0</v>
      </c>
      <c r="F68" s="36">
        <v>-11</v>
      </c>
      <c r="G68" s="33"/>
    </row>
    <row r="69" spans="1:7" ht="25.5">
      <c r="A69" s="15"/>
      <c r="B69" s="15"/>
      <c r="C69" s="53" t="s">
        <v>151</v>
      </c>
      <c r="D69" s="12" t="s">
        <v>29</v>
      </c>
      <c r="E69" s="36">
        <v>0</v>
      </c>
      <c r="F69" s="36">
        <v>-3</v>
      </c>
      <c r="G69" s="33"/>
    </row>
    <row r="70" spans="1:7" ht="12.75">
      <c r="A70" s="15"/>
      <c r="B70" s="15"/>
      <c r="C70" s="53" t="s">
        <v>138</v>
      </c>
      <c r="D70" s="12" t="s">
        <v>15</v>
      </c>
      <c r="E70" s="36">
        <v>15000</v>
      </c>
      <c r="F70" s="36">
        <v>28846</v>
      </c>
      <c r="G70" s="33">
        <f aca="true" t="shared" si="1" ref="G70:G112">SUM(F70*100/E70)</f>
        <v>192.30666666666667</v>
      </c>
    </row>
    <row r="71" spans="1:7" ht="10.5" customHeight="1">
      <c r="A71" s="15"/>
      <c r="B71" s="15"/>
      <c r="C71" s="53" t="s">
        <v>158</v>
      </c>
      <c r="D71" s="12" t="s">
        <v>49</v>
      </c>
      <c r="E71" s="36">
        <v>135718</v>
      </c>
      <c r="F71" s="36">
        <v>142598</v>
      </c>
      <c r="G71" s="33">
        <f t="shared" si="1"/>
        <v>105.06933494451731</v>
      </c>
    </row>
    <row r="72" spans="1:7" ht="12.75">
      <c r="A72" s="4">
        <v>801</v>
      </c>
      <c r="B72" s="4"/>
      <c r="C72" s="10"/>
      <c r="D72" s="11" t="s">
        <v>50</v>
      </c>
      <c r="E72" s="35">
        <f>SUM(E73+E78)</f>
        <v>171150</v>
      </c>
      <c r="F72" s="35">
        <f>SUM(F73+F78)</f>
        <v>67152</v>
      </c>
      <c r="G72" s="32">
        <f t="shared" si="1"/>
        <v>39.235758106923754</v>
      </c>
    </row>
    <row r="73" spans="1:7" ht="12.75">
      <c r="A73" s="15"/>
      <c r="B73" s="15">
        <v>80101</v>
      </c>
      <c r="C73" s="53"/>
      <c r="D73" s="12" t="s">
        <v>51</v>
      </c>
      <c r="E73" s="36">
        <f>SUM(E74:E77)</f>
        <v>56400</v>
      </c>
      <c r="F73" s="36">
        <f>SUM(F74:F77)</f>
        <v>5253</v>
      </c>
      <c r="G73" s="33">
        <f t="shared" si="1"/>
        <v>9.313829787234043</v>
      </c>
    </row>
    <row r="74" spans="1:7" ht="12.75">
      <c r="A74" s="15"/>
      <c r="B74" s="15"/>
      <c r="C74" s="53" t="s">
        <v>138</v>
      </c>
      <c r="D74" s="12" t="s">
        <v>15</v>
      </c>
      <c r="E74" s="36">
        <v>3150</v>
      </c>
      <c r="F74" s="36">
        <v>2293</v>
      </c>
      <c r="G74" s="33">
        <f t="shared" si="1"/>
        <v>72.7936507936508</v>
      </c>
    </row>
    <row r="75" spans="1:7" ht="12.75">
      <c r="A75" s="15"/>
      <c r="B75" s="15"/>
      <c r="C75" s="53" t="s">
        <v>158</v>
      </c>
      <c r="D75" s="12" t="s">
        <v>49</v>
      </c>
      <c r="E75" s="36">
        <v>700</v>
      </c>
      <c r="F75" s="36">
        <v>240</v>
      </c>
      <c r="G75" s="33">
        <f t="shared" si="1"/>
        <v>34.285714285714285</v>
      </c>
    </row>
    <row r="76" spans="1:7" ht="25.5">
      <c r="A76" s="15"/>
      <c r="B76" s="15"/>
      <c r="C76" s="53" t="s">
        <v>159</v>
      </c>
      <c r="D76" s="12" t="s">
        <v>52</v>
      </c>
      <c r="E76" s="36">
        <v>2720</v>
      </c>
      <c r="F76" s="36">
        <v>2720</v>
      </c>
      <c r="G76" s="33">
        <f t="shared" si="1"/>
        <v>100</v>
      </c>
    </row>
    <row r="77" spans="1:7" ht="63.75">
      <c r="A77" s="15"/>
      <c r="B77" s="15"/>
      <c r="C77" s="53" t="s">
        <v>160</v>
      </c>
      <c r="D77" s="12" t="s">
        <v>170</v>
      </c>
      <c r="E77" s="36">
        <v>49830</v>
      </c>
      <c r="F77" s="36">
        <v>0</v>
      </c>
      <c r="G77" s="33">
        <f t="shared" si="1"/>
        <v>0</v>
      </c>
    </row>
    <row r="78" spans="1:7" ht="12.75">
      <c r="A78" s="15"/>
      <c r="B78" s="15">
        <v>80104</v>
      </c>
      <c r="C78" s="53"/>
      <c r="D78" s="12" t="s">
        <v>59</v>
      </c>
      <c r="E78" s="36">
        <f>SUM(E79:E81)</f>
        <v>114750</v>
      </c>
      <c r="F78" s="36">
        <f>SUM(F79:F81)</f>
        <v>61899</v>
      </c>
      <c r="G78" s="33">
        <f t="shared" si="1"/>
        <v>53.94248366013072</v>
      </c>
    </row>
    <row r="79" spans="1:7" ht="12.75">
      <c r="A79" s="15"/>
      <c r="B79" s="15"/>
      <c r="C79" s="53" t="s">
        <v>141</v>
      </c>
      <c r="D79" s="12" t="s">
        <v>20</v>
      </c>
      <c r="E79" s="36">
        <v>113400</v>
      </c>
      <c r="F79" s="36">
        <v>60980</v>
      </c>
      <c r="G79" s="33">
        <f t="shared" si="1"/>
        <v>53.77425044091711</v>
      </c>
    </row>
    <row r="80" spans="1:7" ht="12.75">
      <c r="A80" s="15"/>
      <c r="B80" s="15"/>
      <c r="C80" s="53" t="s">
        <v>138</v>
      </c>
      <c r="D80" s="12" t="s">
        <v>15</v>
      </c>
      <c r="E80" s="36">
        <v>1200</v>
      </c>
      <c r="F80" s="36">
        <v>882</v>
      </c>
      <c r="G80" s="33">
        <f t="shared" si="1"/>
        <v>73.5</v>
      </c>
    </row>
    <row r="81" spans="1:7" ht="12.75">
      <c r="A81" s="15"/>
      <c r="B81" s="15"/>
      <c r="C81" s="53" t="s">
        <v>158</v>
      </c>
      <c r="D81" s="12" t="s">
        <v>49</v>
      </c>
      <c r="E81" s="36">
        <v>150</v>
      </c>
      <c r="F81" s="36">
        <v>37</v>
      </c>
      <c r="G81" s="33">
        <f t="shared" si="1"/>
        <v>24.666666666666668</v>
      </c>
    </row>
    <row r="82" spans="1:7" ht="12.75">
      <c r="A82" s="4">
        <v>852</v>
      </c>
      <c r="B82" s="4"/>
      <c r="C82" s="10"/>
      <c r="D82" s="11" t="s">
        <v>53</v>
      </c>
      <c r="E82" s="35">
        <f>SUM(E83+E86+E88+E90+E92+E96)</f>
        <v>437762</v>
      </c>
      <c r="F82" s="35">
        <f>SUM(F83+F86+F88+F90+F92+F96)</f>
        <v>200063</v>
      </c>
      <c r="G82" s="32">
        <f t="shared" si="1"/>
        <v>45.70131715407002</v>
      </c>
    </row>
    <row r="83" spans="1:7" ht="24.75" customHeight="1">
      <c r="A83" s="15"/>
      <c r="B83" s="17">
        <v>85212</v>
      </c>
      <c r="C83" s="53"/>
      <c r="D83" s="12" t="s">
        <v>246</v>
      </c>
      <c r="E83" s="36">
        <f>SUM(E84:E85)</f>
        <v>296403</v>
      </c>
      <c r="F83" s="36">
        <f>SUM(F84:F85)</f>
        <v>104572</v>
      </c>
      <c r="G83" s="33">
        <f t="shared" si="1"/>
        <v>35.2803446658772</v>
      </c>
    </row>
    <row r="84" spans="1:7" ht="51">
      <c r="A84" s="15"/>
      <c r="B84" s="17"/>
      <c r="C84" s="53" t="s">
        <v>139</v>
      </c>
      <c r="D84" s="12" t="s">
        <v>23</v>
      </c>
      <c r="E84" s="36">
        <v>290899</v>
      </c>
      <c r="F84" s="36">
        <v>99068</v>
      </c>
      <c r="G84" s="33">
        <f t="shared" si="1"/>
        <v>34.055806310781406</v>
      </c>
    </row>
    <row r="85" spans="1:7" ht="51">
      <c r="A85" s="15"/>
      <c r="B85" s="17"/>
      <c r="C85" s="53" t="s">
        <v>178</v>
      </c>
      <c r="D85" s="12" t="s">
        <v>179</v>
      </c>
      <c r="E85" s="36">
        <v>5504</v>
      </c>
      <c r="F85" s="36">
        <v>5504</v>
      </c>
      <c r="G85" s="33">
        <f t="shared" si="1"/>
        <v>100</v>
      </c>
    </row>
    <row r="86" spans="1:7" ht="38.25">
      <c r="A86" s="15"/>
      <c r="B86" s="17">
        <v>85213</v>
      </c>
      <c r="C86" s="53"/>
      <c r="D86" s="12" t="s">
        <v>171</v>
      </c>
      <c r="E86" s="36">
        <v>6900</v>
      </c>
      <c r="F86" s="36">
        <v>2571</v>
      </c>
      <c r="G86" s="33">
        <f t="shared" si="1"/>
        <v>37.26086956521739</v>
      </c>
    </row>
    <row r="87" spans="1:7" ht="51">
      <c r="A87" s="15"/>
      <c r="B87" s="15"/>
      <c r="C87" s="53" t="s">
        <v>139</v>
      </c>
      <c r="D87" s="12" t="s">
        <v>23</v>
      </c>
      <c r="E87" s="36">
        <v>6900</v>
      </c>
      <c r="F87" s="36">
        <v>2571</v>
      </c>
      <c r="G87" s="33">
        <f t="shared" si="1"/>
        <v>37.26086956521739</v>
      </c>
    </row>
    <row r="88" spans="1:7" ht="25.5">
      <c r="A88" s="15"/>
      <c r="B88" s="17">
        <v>85214</v>
      </c>
      <c r="C88" s="53"/>
      <c r="D88" s="12" t="s">
        <v>172</v>
      </c>
      <c r="E88" s="36">
        <v>49700</v>
      </c>
      <c r="F88" s="36">
        <v>30017</v>
      </c>
      <c r="G88" s="33">
        <f t="shared" si="1"/>
        <v>60.396378269617706</v>
      </c>
    </row>
    <row r="89" spans="1:7" ht="51">
      <c r="A89" s="15"/>
      <c r="B89" s="15"/>
      <c r="C89" s="53" t="s">
        <v>139</v>
      </c>
      <c r="D89" s="12" t="s">
        <v>23</v>
      </c>
      <c r="E89" s="36">
        <v>49700</v>
      </c>
      <c r="F89" s="36">
        <v>30017</v>
      </c>
      <c r="G89" s="33">
        <f t="shared" si="1"/>
        <v>60.396378269617706</v>
      </c>
    </row>
    <row r="90" spans="1:7" ht="12.75">
      <c r="A90" s="15"/>
      <c r="B90" s="17">
        <v>85216</v>
      </c>
      <c r="C90" s="53"/>
      <c r="D90" s="12" t="s">
        <v>56</v>
      </c>
      <c r="E90" s="36">
        <v>6000</v>
      </c>
      <c r="F90" s="36">
        <v>5754</v>
      </c>
      <c r="G90" s="33">
        <f t="shared" si="1"/>
        <v>95.9</v>
      </c>
    </row>
    <row r="91" spans="1:7" ht="51">
      <c r="A91" s="15"/>
      <c r="B91" s="15"/>
      <c r="C91" s="53" t="s">
        <v>139</v>
      </c>
      <c r="D91" s="12" t="s">
        <v>23</v>
      </c>
      <c r="E91" s="36">
        <v>6000</v>
      </c>
      <c r="F91" s="36">
        <v>5754</v>
      </c>
      <c r="G91" s="33">
        <f t="shared" si="1"/>
        <v>95.9</v>
      </c>
    </row>
    <row r="92" spans="1:7" ht="12.75">
      <c r="A92" s="15"/>
      <c r="B92" s="15">
        <v>85219</v>
      </c>
      <c r="C92" s="53"/>
      <c r="D92" s="12" t="s">
        <v>57</v>
      </c>
      <c r="E92" s="36">
        <f>SUM(E93:E95)</f>
        <v>47130</v>
      </c>
      <c r="F92" s="36">
        <f>SUM(F93:F95)</f>
        <v>25520</v>
      </c>
      <c r="G92" s="33">
        <f t="shared" si="1"/>
        <v>54.14810099724167</v>
      </c>
    </row>
    <row r="93" spans="1:7" ht="12.75">
      <c r="A93" s="15"/>
      <c r="B93" s="15"/>
      <c r="C93" s="53" t="s">
        <v>138</v>
      </c>
      <c r="D93" s="12" t="s">
        <v>15</v>
      </c>
      <c r="E93" s="36">
        <v>603</v>
      </c>
      <c r="F93" s="36">
        <v>420</v>
      </c>
      <c r="G93" s="33">
        <f t="shared" si="1"/>
        <v>69.65174129353234</v>
      </c>
    </row>
    <row r="94" spans="1:7" ht="12.75">
      <c r="A94" s="15"/>
      <c r="B94" s="15"/>
      <c r="C94" s="53" t="s">
        <v>158</v>
      </c>
      <c r="D94" s="12" t="s">
        <v>49</v>
      </c>
      <c r="E94" s="36">
        <v>27</v>
      </c>
      <c r="F94" s="36">
        <v>12</v>
      </c>
      <c r="G94" s="33">
        <f t="shared" si="1"/>
        <v>44.44444444444444</v>
      </c>
    </row>
    <row r="95" spans="1:7" ht="51">
      <c r="A95" s="15"/>
      <c r="B95" s="15"/>
      <c r="C95" s="53" t="s">
        <v>139</v>
      </c>
      <c r="D95" s="12" t="s">
        <v>23</v>
      </c>
      <c r="E95" s="36">
        <v>46500</v>
      </c>
      <c r="F95" s="36">
        <v>25088</v>
      </c>
      <c r="G95" s="33">
        <f t="shared" si="1"/>
        <v>53.95268817204301</v>
      </c>
    </row>
    <row r="96" spans="1:7" ht="12.75">
      <c r="A96" s="15"/>
      <c r="B96" s="15">
        <v>85278</v>
      </c>
      <c r="C96" s="53"/>
      <c r="D96" s="12" t="s">
        <v>173</v>
      </c>
      <c r="E96" s="36">
        <v>31629</v>
      </c>
      <c r="F96" s="36">
        <v>31629</v>
      </c>
      <c r="G96" s="33">
        <f t="shared" si="1"/>
        <v>100</v>
      </c>
    </row>
    <row r="97" spans="1:7" ht="51">
      <c r="A97" s="15"/>
      <c r="B97" s="15"/>
      <c r="C97" s="53" t="s">
        <v>139</v>
      </c>
      <c r="D97" s="12" t="s">
        <v>26</v>
      </c>
      <c r="E97" s="36">
        <v>31629</v>
      </c>
      <c r="F97" s="36">
        <v>31629</v>
      </c>
      <c r="G97" s="33">
        <f t="shared" si="1"/>
        <v>100</v>
      </c>
    </row>
    <row r="98" spans="1:7" ht="12.75">
      <c r="A98" s="4">
        <v>854</v>
      </c>
      <c r="B98" s="4"/>
      <c r="C98" s="10"/>
      <c r="D98" s="11" t="s">
        <v>58</v>
      </c>
      <c r="E98" s="35">
        <f>SUM(E100)</f>
        <v>13000</v>
      </c>
      <c r="F98" s="35">
        <f>SUM(F100)</f>
        <v>4858</v>
      </c>
      <c r="G98" s="32">
        <f t="shared" si="1"/>
        <v>37.36923076923077</v>
      </c>
    </row>
    <row r="99" spans="1:7" ht="12.75">
      <c r="A99" s="15"/>
      <c r="B99" s="15">
        <v>85495</v>
      </c>
      <c r="C99" s="53"/>
      <c r="D99" s="12" t="s">
        <v>7</v>
      </c>
      <c r="E99" s="36">
        <v>13000</v>
      </c>
      <c r="F99" s="36">
        <v>4858</v>
      </c>
      <c r="G99" s="33">
        <f t="shared" si="1"/>
        <v>37.36923076923077</v>
      </c>
    </row>
    <row r="100" spans="1:7" ht="12.75">
      <c r="A100" s="15"/>
      <c r="B100" s="15"/>
      <c r="C100" s="53" t="s">
        <v>141</v>
      </c>
      <c r="D100" s="12" t="s">
        <v>20</v>
      </c>
      <c r="E100" s="36">
        <v>13000</v>
      </c>
      <c r="F100" s="36">
        <v>4858</v>
      </c>
      <c r="G100" s="33">
        <f t="shared" si="1"/>
        <v>37.36923076923077</v>
      </c>
    </row>
    <row r="101" spans="1:7" ht="12.75">
      <c r="A101" s="13">
        <v>900</v>
      </c>
      <c r="B101" s="4"/>
      <c r="C101" s="10"/>
      <c r="D101" s="11" t="s">
        <v>60</v>
      </c>
      <c r="E101" s="35">
        <f>SUM(E102+E104+E106)</f>
        <v>38847</v>
      </c>
      <c r="F101" s="35">
        <f>SUM(F102+F104+F106)</f>
        <v>37006</v>
      </c>
      <c r="G101" s="32">
        <f t="shared" si="1"/>
        <v>95.26089530723092</v>
      </c>
    </row>
    <row r="102" spans="1:7" ht="12.75">
      <c r="A102" s="15"/>
      <c r="B102" s="15">
        <v>90015</v>
      </c>
      <c r="C102" s="53"/>
      <c r="D102" s="12" t="s">
        <v>61</v>
      </c>
      <c r="E102" s="36">
        <v>22747</v>
      </c>
      <c r="F102" s="36">
        <v>22747</v>
      </c>
      <c r="G102" s="33">
        <f t="shared" si="1"/>
        <v>100</v>
      </c>
    </row>
    <row r="103" spans="1:7" ht="51">
      <c r="A103" s="15"/>
      <c r="B103" s="15"/>
      <c r="C103" s="53" t="s">
        <v>139</v>
      </c>
      <c r="D103" s="12" t="s">
        <v>26</v>
      </c>
      <c r="E103" s="36">
        <v>22747</v>
      </c>
      <c r="F103" s="36">
        <v>22747</v>
      </c>
      <c r="G103" s="33">
        <f t="shared" si="1"/>
        <v>100</v>
      </c>
    </row>
    <row r="104" spans="1:7" ht="25.5">
      <c r="A104" s="15"/>
      <c r="B104" s="17">
        <v>90020</v>
      </c>
      <c r="C104" s="53"/>
      <c r="D104" s="12" t="s">
        <v>174</v>
      </c>
      <c r="E104" s="36">
        <v>1000</v>
      </c>
      <c r="F104" s="36">
        <v>1271</v>
      </c>
      <c r="G104" s="33">
        <f t="shared" si="1"/>
        <v>127.1</v>
      </c>
    </row>
    <row r="105" spans="1:7" ht="12.75">
      <c r="A105" s="15"/>
      <c r="B105" s="15"/>
      <c r="C105" s="53" t="s">
        <v>161</v>
      </c>
      <c r="D105" s="12" t="s">
        <v>175</v>
      </c>
      <c r="E105" s="36">
        <v>1000</v>
      </c>
      <c r="F105" s="36">
        <v>1271</v>
      </c>
      <c r="G105" s="33">
        <f t="shared" si="1"/>
        <v>127.1</v>
      </c>
    </row>
    <row r="106" spans="1:7" ht="12.75">
      <c r="A106" s="15"/>
      <c r="B106" s="15">
        <v>90095</v>
      </c>
      <c r="C106" s="53"/>
      <c r="D106" s="12" t="s">
        <v>7</v>
      </c>
      <c r="E106" s="36">
        <f>SUM(E107:E108)</f>
        <v>15100</v>
      </c>
      <c r="F106" s="36">
        <f>SUM(F107:F108)</f>
        <v>12988</v>
      </c>
      <c r="G106" s="33">
        <f t="shared" si="1"/>
        <v>86.01324503311258</v>
      </c>
    </row>
    <row r="107" spans="1:7" ht="12.75">
      <c r="A107" s="15"/>
      <c r="B107" s="15"/>
      <c r="C107" s="53" t="s">
        <v>132</v>
      </c>
      <c r="D107" s="12" t="s">
        <v>5</v>
      </c>
      <c r="E107" s="36">
        <v>15000</v>
      </c>
      <c r="F107" s="36">
        <v>12875</v>
      </c>
      <c r="G107" s="33">
        <f t="shared" si="1"/>
        <v>85.83333333333333</v>
      </c>
    </row>
    <row r="108" spans="1:7" ht="12.75">
      <c r="A108" s="15"/>
      <c r="B108" s="15"/>
      <c r="C108" s="53" t="s">
        <v>138</v>
      </c>
      <c r="D108" s="12" t="s">
        <v>15</v>
      </c>
      <c r="E108" s="36">
        <v>100</v>
      </c>
      <c r="F108" s="36">
        <v>113</v>
      </c>
      <c r="G108" s="33">
        <f t="shared" si="1"/>
        <v>113</v>
      </c>
    </row>
    <row r="109" spans="1:7" ht="12.75">
      <c r="A109" s="4">
        <v>926</v>
      </c>
      <c r="B109" s="4"/>
      <c r="C109" s="10"/>
      <c r="D109" s="11" t="s">
        <v>62</v>
      </c>
      <c r="E109" s="35">
        <v>200000</v>
      </c>
      <c r="F109" s="35">
        <v>0</v>
      </c>
      <c r="G109" s="32">
        <f t="shared" si="1"/>
        <v>0</v>
      </c>
    </row>
    <row r="110" spans="1:7" ht="12.75">
      <c r="A110" s="15"/>
      <c r="B110" s="15">
        <v>92695</v>
      </c>
      <c r="C110" s="53"/>
      <c r="D110" s="12" t="s">
        <v>63</v>
      </c>
      <c r="E110" s="36">
        <v>200000</v>
      </c>
      <c r="F110" s="36">
        <v>0</v>
      </c>
      <c r="G110" s="33">
        <f t="shared" si="1"/>
        <v>0</v>
      </c>
    </row>
    <row r="111" spans="1:7" ht="51">
      <c r="A111" s="15"/>
      <c r="B111" s="15"/>
      <c r="C111" s="53">
        <v>6290</v>
      </c>
      <c r="D111" s="12" t="s">
        <v>64</v>
      </c>
      <c r="E111" s="36">
        <v>200000</v>
      </c>
      <c r="F111" s="36">
        <v>0</v>
      </c>
      <c r="G111" s="33">
        <f t="shared" si="1"/>
        <v>0</v>
      </c>
    </row>
    <row r="112" spans="1:7" ht="12.75">
      <c r="A112" s="15"/>
      <c r="B112" s="15"/>
      <c r="C112" s="19"/>
      <c r="D112" s="5" t="s">
        <v>65</v>
      </c>
      <c r="E112" s="35">
        <f>SUM(E5+E8+E11+E14+E21+E29+E34+E37+E60+E72+E82+E98+E101+E109)</f>
        <v>10325911</v>
      </c>
      <c r="F112" s="35">
        <f>SUM(F5+F8+F11+F14+F21+F29+F34+F37+F60+F72+F82+F98+F101+F109)</f>
        <v>6857055</v>
      </c>
      <c r="G112" s="32">
        <f t="shared" si="1"/>
        <v>66.4062957738063</v>
      </c>
    </row>
    <row r="113" spans="1:7" ht="12.75">
      <c r="A113" s="15"/>
      <c r="B113" s="15"/>
      <c r="C113" s="19"/>
      <c r="D113" s="18"/>
      <c r="E113" s="14"/>
      <c r="F113" s="14"/>
      <c r="G113" s="8"/>
    </row>
    <row r="114" spans="1:7" ht="12.75">
      <c r="A114" s="15"/>
      <c r="B114" s="15"/>
      <c r="C114" s="19"/>
      <c r="D114" s="15"/>
      <c r="E114" s="20"/>
      <c r="F114" s="20"/>
      <c r="G114" s="43"/>
    </row>
    <row r="115" spans="1:7" ht="12.75">
      <c r="A115" s="15"/>
      <c r="B115" s="15"/>
      <c r="C115" s="19"/>
      <c r="D115" s="15"/>
      <c r="E115" s="20"/>
      <c r="F115" s="20"/>
      <c r="G115" s="43"/>
    </row>
    <row r="116" spans="1:6" ht="15.75">
      <c r="A116" s="75" t="s">
        <v>70</v>
      </c>
      <c r="E116" s="56"/>
      <c r="F116" s="56"/>
    </row>
    <row r="117" spans="1:7" ht="25.5">
      <c r="A117" s="28" t="s">
        <v>0</v>
      </c>
      <c r="B117" s="29" t="s">
        <v>131</v>
      </c>
      <c r="C117" s="50" t="s">
        <v>127</v>
      </c>
      <c r="D117" s="28" t="s">
        <v>1</v>
      </c>
      <c r="E117" s="30" t="s">
        <v>2</v>
      </c>
      <c r="F117" s="31" t="s">
        <v>233</v>
      </c>
      <c r="G117" s="29" t="s">
        <v>3</v>
      </c>
    </row>
    <row r="118" spans="1:7" ht="12.75">
      <c r="A118" s="21" t="s">
        <v>128</v>
      </c>
      <c r="B118" s="21"/>
      <c r="C118" s="21"/>
      <c r="D118" s="22" t="s">
        <v>4</v>
      </c>
      <c r="E118" s="39">
        <f>SUM(E119+E122+E124)</f>
        <v>474411</v>
      </c>
      <c r="F118" s="39">
        <f>SUM(F119+F122+F124)</f>
        <v>10907</v>
      </c>
      <c r="G118" s="44">
        <f>SUM(F118*100/E118)</f>
        <v>2.2990613624051717</v>
      </c>
    </row>
    <row r="119" spans="1:7" ht="12.75">
      <c r="A119" s="25"/>
      <c r="B119" s="25" t="s">
        <v>135</v>
      </c>
      <c r="C119" s="25"/>
      <c r="D119" s="26" t="s">
        <v>71</v>
      </c>
      <c r="E119" s="57">
        <f>SUM(E120:E121)</f>
        <v>462011</v>
      </c>
      <c r="F119" s="57">
        <f>SUM(F120:F121)</f>
        <v>4282</v>
      </c>
      <c r="G119" s="45">
        <f>SUM(F119*100/E119)</f>
        <v>0.926817759750309</v>
      </c>
    </row>
    <row r="120" spans="1:7" ht="12.75">
      <c r="A120" s="25"/>
      <c r="B120" s="25"/>
      <c r="C120" s="25">
        <v>6050</v>
      </c>
      <c r="D120" s="26" t="s">
        <v>72</v>
      </c>
      <c r="E120" s="57">
        <v>2975</v>
      </c>
      <c r="F120" s="57">
        <v>0</v>
      </c>
      <c r="G120" s="45">
        <f aca="true" t="shared" si="2" ref="G120:G184">SUM(F120*100/E120)</f>
        <v>0</v>
      </c>
    </row>
    <row r="121" spans="1:7" ht="51">
      <c r="A121" s="25"/>
      <c r="B121" s="25"/>
      <c r="C121" s="25" t="s">
        <v>182</v>
      </c>
      <c r="D121" s="26" t="s">
        <v>241</v>
      </c>
      <c r="E121" s="58">
        <v>459036</v>
      </c>
      <c r="F121" s="58">
        <v>4282</v>
      </c>
      <c r="G121" s="46">
        <f t="shared" si="2"/>
        <v>0.9328244407846008</v>
      </c>
    </row>
    <row r="122" spans="1:7" ht="12.75">
      <c r="A122" s="25"/>
      <c r="B122" s="25" t="s">
        <v>180</v>
      </c>
      <c r="C122" s="25"/>
      <c r="D122" s="26" t="s">
        <v>73</v>
      </c>
      <c r="E122" s="58">
        <v>11600</v>
      </c>
      <c r="F122" s="58">
        <v>6625</v>
      </c>
      <c r="G122" s="45">
        <f t="shared" si="2"/>
        <v>57.11206896551724</v>
      </c>
    </row>
    <row r="123" spans="1:7" ht="38.25">
      <c r="A123" s="25"/>
      <c r="B123" s="25"/>
      <c r="C123" s="25">
        <v>2850</v>
      </c>
      <c r="D123" s="26" t="s">
        <v>74</v>
      </c>
      <c r="E123" s="58">
        <v>11600</v>
      </c>
      <c r="F123" s="58">
        <v>6625</v>
      </c>
      <c r="G123" s="46">
        <f t="shared" si="2"/>
        <v>57.11206896551724</v>
      </c>
    </row>
    <row r="124" spans="1:7" ht="12.75">
      <c r="A124" s="25"/>
      <c r="B124" s="25" t="s">
        <v>181</v>
      </c>
      <c r="C124" s="25"/>
      <c r="D124" s="26" t="s">
        <v>7</v>
      </c>
      <c r="E124" s="57">
        <v>800</v>
      </c>
      <c r="F124" s="57">
        <v>0</v>
      </c>
      <c r="G124" s="45">
        <f t="shared" si="2"/>
        <v>0</v>
      </c>
    </row>
    <row r="125" spans="1:7" ht="12.75">
      <c r="A125" s="25"/>
      <c r="B125" s="25"/>
      <c r="C125" s="25">
        <v>4300</v>
      </c>
      <c r="D125" s="26" t="s">
        <v>75</v>
      </c>
      <c r="E125" s="57">
        <v>800</v>
      </c>
      <c r="F125" s="57">
        <v>0</v>
      </c>
      <c r="G125" s="45">
        <f t="shared" si="2"/>
        <v>0</v>
      </c>
    </row>
    <row r="126" spans="1:7" ht="12.75">
      <c r="A126" s="21">
        <v>600</v>
      </c>
      <c r="B126" s="21"/>
      <c r="C126" s="21"/>
      <c r="D126" s="22" t="s">
        <v>9</v>
      </c>
      <c r="E126" s="39">
        <f>SUM(E127)</f>
        <v>462195</v>
      </c>
      <c r="F126" s="39">
        <f>SUM(F127)</f>
        <v>26528</v>
      </c>
      <c r="G126" s="44">
        <f t="shared" si="2"/>
        <v>5.7395687967199995</v>
      </c>
    </row>
    <row r="127" spans="1:7" ht="12.75">
      <c r="A127" s="25"/>
      <c r="B127" s="25">
        <v>60016</v>
      </c>
      <c r="C127" s="25"/>
      <c r="D127" s="26" t="s">
        <v>10</v>
      </c>
      <c r="E127" s="57">
        <f>SUM(E128:E131)</f>
        <v>462195</v>
      </c>
      <c r="F127" s="57">
        <f>SUM(F128:F131)</f>
        <v>26528</v>
      </c>
      <c r="G127" s="45">
        <f t="shared" si="2"/>
        <v>5.7395687967199995</v>
      </c>
    </row>
    <row r="128" spans="1:7" ht="12.75">
      <c r="A128" s="25"/>
      <c r="B128" s="25"/>
      <c r="C128" s="25">
        <v>4210</v>
      </c>
      <c r="D128" s="26" t="s">
        <v>76</v>
      </c>
      <c r="E128" s="57">
        <v>73100</v>
      </c>
      <c r="F128" s="57">
        <v>6161</v>
      </c>
      <c r="G128" s="45">
        <f t="shared" si="2"/>
        <v>8.428180574555403</v>
      </c>
    </row>
    <row r="129" spans="1:7" ht="12.75">
      <c r="A129" s="25"/>
      <c r="B129" s="25"/>
      <c r="C129" s="25">
        <v>4270</v>
      </c>
      <c r="D129" s="26" t="s">
        <v>77</v>
      </c>
      <c r="E129" s="57">
        <v>30900</v>
      </c>
      <c r="F129" s="57">
        <v>4524</v>
      </c>
      <c r="G129" s="45">
        <f t="shared" si="2"/>
        <v>14.640776699029127</v>
      </c>
    </row>
    <row r="130" spans="1:7" ht="12.75">
      <c r="A130" s="25"/>
      <c r="B130" s="25"/>
      <c r="C130" s="25">
        <v>4300</v>
      </c>
      <c r="D130" s="26" t="s">
        <v>75</v>
      </c>
      <c r="E130" s="57">
        <v>30600</v>
      </c>
      <c r="F130" s="57">
        <v>13702</v>
      </c>
      <c r="G130" s="45">
        <f t="shared" si="2"/>
        <v>44.77777777777778</v>
      </c>
    </row>
    <row r="131" spans="1:7" ht="12.75">
      <c r="A131" s="25"/>
      <c r="B131" s="25"/>
      <c r="C131" s="25">
        <v>6050</v>
      </c>
      <c r="D131" s="26" t="s">
        <v>72</v>
      </c>
      <c r="E131" s="57">
        <v>327595</v>
      </c>
      <c r="F131" s="57">
        <v>2141</v>
      </c>
      <c r="G131" s="45">
        <f t="shared" si="2"/>
        <v>0.6535508783711595</v>
      </c>
    </row>
    <row r="132" spans="1:7" ht="12.75">
      <c r="A132" s="21" t="s">
        <v>195</v>
      </c>
      <c r="B132" s="21"/>
      <c r="C132" s="21"/>
      <c r="D132" s="22" t="s">
        <v>232</v>
      </c>
      <c r="E132" s="39">
        <f>SUM(E133)</f>
        <v>6000</v>
      </c>
      <c r="F132" s="39">
        <f>SUM(F133)</f>
        <v>2100</v>
      </c>
      <c r="G132" s="44">
        <f t="shared" si="2"/>
        <v>35</v>
      </c>
    </row>
    <row r="133" spans="1:7" ht="12.75">
      <c r="A133" s="25"/>
      <c r="B133" s="25" t="s">
        <v>196</v>
      </c>
      <c r="C133" s="25"/>
      <c r="D133" s="26" t="s">
        <v>7</v>
      </c>
      <c r="E133" s="57">
        <f>SUM(E134:E135)</f>
        <v>6000</v>
      </c>
      <c r="F133" s="57">
        <f>SUM(F134:F135)</f>
        <v>2100</v>
      </c>
      <c r="G133" s="45">
        <f t="shared" si="2"/>
        <v>35</v>
      </c>
    </row>
    <row r="134" spans="1:7" ht="38.25">
      <c r="A134" s="25"/>
      <c r="B134" s="25"/>
      <c r="C134" s="25" t="s">
        <v>192</v>
      </c>
      <c r="D134" s="26" t="s">
        <v>101</v>
      </c>
      <c r="E134" s="58">
        <v>3000</v>
      </c>
      <c r="F134" s="58">
        <v>1500</v>
      </c>
      <c r="G134" s="46">
        <f t="shared" si="2"/>
        <v>50</v>
      </c>
    </row>
    <row r="135" spans="1:7" ht="51">
      <c r="A135" s="25"/>
      <c r="B135" s="25"/>
      <c r="C135" s="25" t="s">
        <v>194</v>
      </c>
      <c r="D135" s="26" t="s">
        <v>227</v>
      </c>
      <c r="E135" s="58">
        <v>3000</v>
      </c>
      <c r="F135" s="58">
        <v>600</v>
      </c>
      <c r="G135" s="46">
        <f t="shared" si="2"/>
        <v>20</v>
      </c>
    </row>
    <row r="136" spans="1:7" ht="12.75">
      <c r="A136" s="21">
        <v>700</v>
      </c>
      <c r="B136" s="21"/>
      <c r="C136" s="21"/>
      <c r="D136" s="22" t="s">
        <v>11</v>
      </c>
      <c r="E136" s="39">
        <f>SUM(E137)</f>
        <v>13550</v>
      </c>
      <c r="F136" s="39">
        <f>SUM(F137)</f>
        <v>788</v>
      </c>
      <c r="G136" s="44">
        <f t="shared" si="2"/>
        <v>5.81549815498155</v>
      </c>
    </row>
    <row r="137" spans="1:7" ht="25.5">
      <c r="A137" s="25"/>
      <c r="B137" s="25">
        <v>70004</v>
      </c>
      <c r="C137" s="25"/>
      <c r="D137" s="26" t="s">
        <v>78</v>
      </c>
      <c r="E137" s="57">
        <f>SUM(E138:E143)</f>
        <v>13550</v>
      </c>
      <c r="F137" s="57">
        <f>SUM(F138:F143)</f>
        <v>788</v>
      </c>
      <c r="G137" s="45">
        <f t="shared" si="2"/>
        <v>5.81549815498155</v>
      </c>
    </row>
    <row r="138" spans="1:7" ht="12.75">
      <c r="A138" s="25"/>
      <c r="B138" s="25"/>
      <c r="C138" s="25">
        <v>4110</v>
      </c>
      <c r="D138" s="26" t="s">
        <v>79</v>
      </c>
      <c r="E138" s="57">
        <v>300</v>
      </c>
      <c r="F138" s="57">
        <v>0</v>
      </c>
      <c r="G138" s="45">
        <f t="shared" si="2"/>
        <v>0</v>
      </c>
    </row>
    <row r="139" spans="1:7" ht="12.75">
      <c r="A139" s="25"/>
      <c r="B139" s="25"/>
      <c r="C139" s="25">
        <v>4120</v>
      </c>
      <c r="D139" s="26" t="s">
        <v>80</v>
      </c>
      <c r="E139" s="57">
        <v>40</v>
      </c>
      <c r="F139" s="57">
        <v>0</v>
      </c>
      <c r="G139" s="45">
        <f t="shared" si="2"/>
        <v>0</v>
      </c>
    </row>
    <row r="140" spans="1:7" ht="12.75">
      <c r="A140" s="25"/>
      <c r="B140" s="25"/>
      <c r="C140" s="25">
        <v>4210</v>
      </c>
      <c r="D140" s="26" t="s">
        <v>76</v>
      </c>
      <c r="E140" s="57">
        <v>5000</v>
      </c>
      <c r="F140" s="57">
        <v>0</v>
      </c>
      <c r="G140" s="45">
        <f t="shared" si="2"/>
        <v>0</v>
      </c>
    </row>
    <row r="141" spans="1:7" ht="12.75">
      <c r="A141" s="25"/>
      <c r="B141" s="25"/>
      <c r="C141" s="25">
        <v>4270</v>
      </c>
      <c r="D141" s="26" t="s">
        <v>77</v>
      </c>
      <c r="E141" s="57">
        <v>5360</v>
      </c>
      <c r="F141" s="57">
        <v>244</v>
      </c>
      <c r="G141" s="45">
        <f t="shared" si="2"/>
        <v>4.552238805970149</v>
      </c>
    </row>
    <row r="142" spans="1:7" ht="12.75">
      <c r="A142" s="25"/>
      <c r="B142" s="25"/>
      <c r="C142" s="25">
        <v>4300</v>
      </c>
      <c r="D142" s="26" t="s">
        <v>75</v>
      </c>
      <c r="E142" s="57">
        <v>2000</v>
      </c>
      <c r="F142" s="57">
        <v>285</v>
      </c>
      <c r="G142" s="45">
        <f t="shared" si="2"/>
        <v>14.25</v>
      </c>
    </row>
    <row r="143" spans="1:7" ht="12.75">
      <c r="A143" s="25"/>
      <c r="B143" s="25"/>
      <c r="C143" s="25">
        <v>4430</v>
      </c>
      <c r="D143" s="26" t="s">
        <v>81</v>
      </c>
      <c r="E143" s="57">
        <v>850</v>
      </c>
      <c r="F143" s="57">
        <v>259</v>
      </c>
      <c r="G143" s="45">
        <f t="shared" si="2"/>
        <v>30.470588235294116</v>
      </c>
    </row>
    <row r="144" spans="1:7" ht="12.75">
      <c r="A144" s="21">
        <v>710</v>
      </c>
      <c r="B144" s="21"/>
      <c r="C144" s="21"/>
      <c r="D144" s="22" t="s">
        <v>82</v>
      </c>
      <c r="E144" s="39">
        <f>SUM(E145+E147+E149)</f>
        <v>702116</v>
      </c>
      <c r="F144" s="39">
        <f>SUM(F145+F147+F149)</f>
        <v>435620</v>
      </c>
      <c r="G144" s="44">
        <f t="shared" si="2"/>
        <v>62.04387878925989</v>
      </c>
    </row>
    <row r="145" spans="1:7" ht="12.75">
      <c r="A145" s="25"/>
      <c r="B145" s="25">
        <v>71004</v>
      </c>
      <c r="C145" s="25"/>
      <c r="D145" s="26" t="s">
        <v>83</v>
      </c>
      <c r="E145" s="57">
        <v>44996</v>
      </c>
      <c r="F145" s="57">
        <v>0</v>
      </c>
      <c r="G145" s="45">
        <f t="shared" si="2"/>
        <v>0</v>
      </c>
    </row>
    <row r="146" spans="1:7" ht="12.75">
      <c r="A146" s="25"/>
      <c r="B146" s="25"/>
      <c r="C146" s="25">
        <v>4300</v>
      </c>
      <c r="D146" s="26" t="s">
        <v>75</v>
      </c>
      <c r="E146" s="57">
        <v>44996</v>
      </c>
      <c r="F146" s="57">
        <v>0</v>
      </c>
      <c r="G146" s="45">
        <f t="shared" si="2"/>
        <v>0</v>
      </c>
    </row>
    <row r="147" spans="1:7" ht="12.75">
      <c r="A147" s="25"/>
      <c r="B147" s="25">
        <v>71014</v>
      </c>
      <c r="C147" s="25"/>
      <c r="D147" s="26" t="s">
        <v>84</v>
      </c>
      <c r="E147" s="57">
        <f>SUM(E148)</f>
        <v>15300</v>
      </c>
      <c r="F147" s="57">
        <f>SUM(F148)</f>
        <v>1339</v>
      </c>
      <c r="G147" s="45">
        <f t="shared" si="2"/>
        <v>8.751633986928105</v>
      </c>
    </row>
    <row r="148" spans="1:7" ht="12.75">
      <c r="A148" s="25"/>
      <c r="B148" s="25"/>
      <c r="C148" s="25">
        <v>4300</v>
      </c>
      <c r="D148" s="26" t="s">
        <v>75</v>
      </c>
      <c r="E148" s="57">
        <v>15300</v>
      </c>
      <c r="F148" s="57">
        <v>1339</v>
      </c>
      <c r="G148" s="45">
        <f t="shared" si="2"/>
        <v>8.751633986928105</v>
      </c>
    </row>
    <row r="149" spans="1:7" ht="12.75">
      <c r="A149" s="25"/>
      <c r="B149" s="25">
        <v>71095</v>
      </c>
      <c r="C149" s="25"/>
      <c r="D149" s="26" t="s">
        <v>7</v>
      </c>
      <c r="E149" s="57">
        <f>SUM(E150:E152)</f>
        <v>641820</v>
      </c>
      <c r="F149" s="57">
        <f>SUM(F150:F152)</f>
        <v>434281</v>
      </c>
      <c r="G149" s="45">
        <f t="shared" si="2"/>
        <v>67.66398678757284</v>
      </c>
    </row>
    <row r="150" spans="1:7" ht="25.5">
      <c r="A150" s="25"/>
      <c r="B150" s="25"/>
      <c r="C150" s="25">
        <v>2650</v>
      </c>
      <c r="D150" s="26" t="s">
        <v>85</v>
      </c>
      <c r="E150" s="58">
        <v>529220</v>
      </c>
      <c r="F150" s="58">
        <v>345000</v>
      </c>
      <c r="G150" s="45">
        <f t="shared" si="2"/>
        <v>65.19028003476815</v>
      </c>
    </row>
    <row r="151" spans="1:7" ht="12.75">
      <c r="A151" s="25"/>
      <c r="B151" s="25"/>
      <c r="C151" s="25">
        <v>4300</v>
      </c>
      <c r="D151" s="26" t="s">
        <v>75</v>
      </c>
      <c r="E151" s="57">
        <v>15300</v>
      </c>
      <c r="F151" s="57">
        <v>999</v>
      </c>
      <c r="G151" s="45">
        <f t="shared" si="2"/>
        <v>6.529411764705882</v>
      </c>
    </row>
    <row r="152" spans="1:7" ht="38.25">
      <c r="A152" s="25"/>
      <c r="B152" s="25"/>
      <c r="C152" s="25" t="s">
        <v>183</v>
      </c>
      <c r="D152" s="26" t="s">
        <v>231</v>
      </c>
      <c r="E152" s="58">
        <v>97300</v>
      </c>
      <c r="F152" s="58">
        <v>88282</v>
      </c>
      <c r="G152" s="46">
        <f t="shared" si="2"/>
        <v>90.7317574511819</v>
      </c>
    </row>
    <row r="153" spans="1:7" ht="12.75">
      <c r="A153" s="21">
        <v>750</v>
      </c>
      <c r="B153" s="21"/>
      <c r="C153" s="21"/>
      <c r="D153" s="22" t="s">
        <v>16</v>
      </c>
      <c r="E153" s="39">
        <f>SUM(E154+E163+E168)</f>
        <v>1503247</v>
      </c>
      <c r="F153" s="39">
        <f>SUM(F154+F163+F168)</f>
        <v>740926</v>
      </c>
      <c r="G153" s="44">
        <f t="shared" si="2"/>
        <v>49.28837376691921</v>
      </c>
    </row>
    <row r="154" spans="1:7" ht="12.75">
      <c r="A154" s="25"/>
      <c r="B154" s="25">
        <v>75011</v>
      </c>
      <c r="C154" s="25"/>
      <c r="D154" s="26" t="s">
        <v>17</v>
      </c>
      <c r="E154" s="57">
        <f>SUM(E155:E162)</f>
        <v>25750</v>
      </c>
      <c r="F154" s="57">
        <f>SUM(F155:F162)</f>
        <v>13094</v>
      </c>
      <c r="G154" s="45">
        <f t="shared" si="2"/>
        <v>50.8504854368932</v>
      </c>
    </row>
    <row r="155" spans="1:7" ht="12.75">
      <c r="A155" s="25"/>
      <c r="B155" s="25"/>
      <c r="C155" s="25">
        <v>4010</v>
      </c>
      <c r="D155" s="26" t="s">
        <v>86</v>
      </c>
      <c r="E155" s="57">
        <v>16995</v>
      </c>
      <c r="F155" s="57">
        <v>6638</v>
      </c>
      <c r="G155" s="45">
        <f t="shared" si="2"/>
        <v>39.05854663136216</v>
      </c>
    </row>
    <row r="156" spans="1:7" ht="12.75">
      <c r="A156" s="25"/>
      <c r="B156" s="25"/>
      <c r="C156" s="25">
        <v>4040</v>
      </c>
      <c r="D156" s="26" t="s">
        <v>87</v>
      </c>
      <c r="E156" s="57">
        <v>1403</v>
      </c>
      <c r="F156" s="57">
        <v>1403</v>
      </c>
      <c r="G156" s="45">
        <f t="shared" si="2"/>
        <v>100</v>
      </c>
    </row>
    <row r="157" spans="1:7" ht="12.75">
      <c r="A157" s="25"/>
      <c r="B157" s="25"/>
      <c r="C157" s="25">
        <v>4110</v>
      </c>
      <c r="D157" s="26" t="s">
        <v>79</v>
      </c>
      <c r="E157" s="57">
        <v>3170</v>
      </c>
      <c r="F157" s="57">
        <v>1706</v>
      </c>
      <c r="G157" s="45">
        <f t="shared" si="2"/>
        <v>53.81703470031546</v>
      </c>
    </row>
    <row r="158" spans="1:7" ht="12.75">
      <c r="A158" s="25"/>
      <c r="B158" s="25"/>
      <c r="C158" s="25">
        <v>4120</v>
      </c>
      <c r="D158" s="26" t="s">
        <v>80</v>
      </c>
      <c r="E158" s="57">
        <v>451</v>
      </c>
      <c r="F158" s="57">
        <v>242</v>
      </c>
      <c r="G158" s="45">
        <f t="shared" si="2"/>
        <v>53.65853658536585</v>
      </c>
    </row>
    <row r="159" spans="1:7" ht="12.75">
      <c r="A159" s="25"/>
      <c r="B159" s="25"/>
      <c r="C159" s="25">
        <v>4210</v>
      </c>
      <c r="D159" s="26" t="s">
        <v>76</v>
      </c>
      <c r="E159" s="57">
        <v>1230</v>
      </c>
      <c r="F159" s="57">
        <v>691</v>
      </c>
      <c r="G159" s="45">
        <f t="shared" si="2"/>
        <v>56.17886178861789</v>
      </c>
    </row>
    <row r="160" spans="1:7" ht="12.75">
      <c r="A160" s="25"/>
      <c r="B160" s="25"/>
      <c r="C160" s="25">
        <v>4300</v>
      </c>
      <c r="D160" s="26" t="s">
        <v>75</v>
      </c>
      <c r="E160" s="57">
        <v>1490</v>
      </c>
      <c r="F160" s="57">
        <v>1490</v>
      </c>
      <c r="G160" s="45">
        <f t="shared" si="2"/>
        <v>100</v>
      </c>
    </row>
    <row r="161" spans="1:7" ht="12.75">
      <c r="A161" s="25"/>
      <c r="B161" s="25"/>
      <c r="C161" s="25">
        <v>4410</v>
      </c>
      <c r="D161" s="26" t="s">
        <v>88</v>
      </c>
      <c r="E161" s="57">
        <v>311</v>
      </c>
      <c r="F161" s="57">
        <v>229</v>
      </c>
      <c r="G161" s="45">
        <f t="shared" si="2"/>
        <v>73.63344051446946</v>
      </c>
    </row>
    <row r="162" spans="1:7" ht="12.75" customHeight="1">
      <c r="A162" s="25"/>
      <c r="B162" s="25"/>
      <c r="C162" s="25">
        <v>4440</v>
      </c>
      <c r="D162" s="26" t="s">
        <v>89</v>
      </c>
      <c r="E162" s="57">
        <v>700</v>
      </c>
      <c r="F162" s="57">
        <v>695</v>
      </c>
      <c r="G162" s="45">
        <f t="shared" si="2"/>
        <v>99.28571428571429</v>
      </c>
    </row>
    <row r="163" spans="1:7" ht="12.75">
      <c r="A163" s="25"/>
      <c r="B163" s="25">
        <v>75022</v>
      </c>
      <c r="C163" s="25"/>
      <c r="D163" s="26" t="s">
        <v>90</v>
      </c>
      <c r="E163" s="57">
        <f>SUM(E164:E167)</f>
        <v>56000</v>
      </c>
      <c r="F163" s="57">
        <f>SUM(F164:F167)</f>
        <v>22824</v>
      </c>
      <c r="G163" s="45">
        <f t="shared" si="2"/>
        <v>40.75714285714286</v>
      </c>
    </row>
    <row r="164" spans="1:7" ht="12.75">
      <c r="A164" s="25"/>
      <c r="B164" s="25"/>
      <c r="C164" s="25">
        <v>3030</v>
      </c>
      <c r="D164" s="26" t="s">
        <v>91</v>
      </c>
      <c r="E164" s="57">
        <v>50600</v>
      </c>
      <c r="F164" s="57">
        <v>21880</v>
      </c>
      <c r="G164" s="45">
        <f t="shared" si="2"/>
        <v>43.241106719367586</v>
      </c>
    </row>
    <row r="165" spans="1:7" ht="12.75">
      <c r="A165" s="25"/>
      <c r="B165" s="25"/>
      <c r="C165" s="25">
        <v>4210</v>
      </c>
      <c r="D165" s="26" t="s">
        <v>76</v>
      </c>
      <c r="E165" s="57">
        <v>2950</v>
      </c>
      <c r="F165" s="57">
        <v>319</v>
      </c>
      <c r="G165" s="45">
        <f t="shared" si="2"/>
        <v>10.813559322033898</v>
      </c>
    </row>
    <row r="166" spans="1:7" ht="12.75">
      <c r="A166" s="25"/>
      <c r="B166" s="25"/>
      <c r="C166" s="25">
        <v>4300</v>
      </c>
      <c r="D166" s="26" t="s">
        <v>75</v>
      </c>
      <c r="E166" s="57">
        <v>1900</v>
      </c>
      <c r="F166" s="57">
        <v>625</v>
      </c>
      <c r="G166" s="45">
        <f t="shared" si="2"/>
        <v>32.89473684210526</v>
      </c>
    </row>
    <row r="167" spans="1:7" ht="12.75">
      <c r="A167" s="25"/>
      <c r="B167" s="25"/>
      <c r="C167" s="25">
        <v>4410</v>
      </c>
      <c r="D167" s="26" t="s">
        <v>88</v>
      </c>
      <c r="E167" s="57">
        <v>550</v>
      </c>
      <c r="F167" s="57">
        <v>0</v>
      </c>
      <c r="G167" s="45">
        <f t="shared" si="2"/>
        <v>0</v>
      </c>
    </row>
    <row r="168" spans="1:7" ht="12.75">
      <c r="A168" s="25"/>
      <c r="B168" s="25">
        <v>75023</v>
      </c>
      <c r="C168" s="25"/>
      <c r="D168" s="26" t="s">
        <v>19</v>
      </c>
      <c r="E168" s="57">
        <f>SUM(E169:E183)</f>
        <v>1421497</v>
      </c>
      <c r="F168" s="57">
        <f>SUM(F169:F183)</f>
        <v>705008</v>
      </c>
      <c r="G168" s="45">
        <f t="shared" si="2"/>
        <v>49.59616516953606</v>
      </c>
    </row>
    <row r="169" spans="1:7" ht="25.5">
      <c r="A169" s="25"/>
      <c r="B169" s="25"/>
      <c r="C169" s="25">
        <v>3020</v>
      </c>
      <c r="D169" s="26" t="s">
        <v>92</v>
      </c>
      <c r="E169" s="58">
        <v>780</v>
      </c>
      <c r="F169" s="58">
        <v>0</v>
      </c>
      <c r="G169" s="46">
        <f t="shared" si="2"/>
        <v>0</v>
      </c>
    </row>
    <row r="170" spans="1:7" ht="12.75">
      <c r="A170" s="25"/>
      <c r="B170" s="25"/>
      <c r="C170" s="25">
        <v>4010</v>
      </c>
      <c r="D170" s="26" t="s">
        <v>86</v>
      </c>
      <c r="E170" s="57">
        <v>624100</v>
      </c>
      <c r="F170" s="57">
        <v>297290</v>
      </c>
      <c r="G170" s="45">
        <f t="shared" si="2"/>
        <v>47.63499439192437</v>
      </c>
    </row>
    <row r="171" spans="1:7" ht="12.75">
      <c r="A171" s="25"/>
      <c r="B171" s="25"/>
      <c r="C171" s="25">
        <v>4040</v>
      </c>
      <c r="D171" s="26" t="s">
        <v>87</v>
      </c>
      <c r="E171" s="57">
        <v>49000</v>
      </c>
      <c r="F171" s="57">
        <v>45428</v>
      </c>
      <c r="G171" s="45">
        <f t="shared" si="2"/>
        <v>92.71020408163265</v>
      </c>
    </row>
    <row r="172" spans="1:7" ht="12.75">
      <c r="A172" s="25"/>
      <c r="B172" s="25"/>
      <c r="C172" s="25">
        <v>4110</v>
      </c>
      <c r="D172" s="26" t="s">
        <v>79</v>
      </c>
      <c r="E172" s="57">
        <v>115970</v>
      </c>
      <c r="F172" s="57">
        <v>58951</v>
      </c>
      <c r="G172" s="45">
        <f t="shared" si="2"/>
        <v>50.83297404501164</v>
      </c>
    </row>
    <row r="173" spans="1:7" ht="12.75">
      <c r="A173" s="25"/>
      <c r="B173" s="25"/>
      <c r="C173" s="25">
        <v>4120</v>
      </c>
      <c r="D173" s="26" t="s">
        <v>80</v>
      </c>
      <c r="E173" s="57">
        <v>16500</v>
      </c>
      <c r="F173" s="57">
        <v>8382</v>
      </c>
      <c r="G173" s="45">
        <f t="shared" si="2"/>
        <v>50.8</v>
      </c>
    </row>
    <row r="174" spans="1:7" ht="12.75">
      <c r="A174" s="25"/>
      <c r="B174" s="25"/>
      <c r="C174" s="25">
        <v>4210</v>
      </c>
      <c r="D174" s="26" t="s">
        <v>76</v>
      </c>
      <c r="E174" s="57">
        <v>274868</v>
      </c>
      <c r="F174" s="57">
        <v>131465</v>
      </c>
      <c r="G174" s="45">
        <f t="shared" si="2"/>
        <v>47.82841218330253</v>
      </c>
    </row>
    <row r="175" spans="1:7" ht="12.75">
      <c r="A175" s="25"/>
      <c r="B175" s="25"/>
      <c r="C175" s="25">
        <v>4260</v>
      </c>
      <c r="D175" s="26" t="s">
        <v>93</v>
      </c>
      <c r="E175" s="57">
        <v>21900</v>
      </c>
      <c r="F175" s="57">
        <v>13153</v>
      </c>
      <c r="G175" s="45">
        <f t="shared" si="2"/>
        <v>60.05936073059361</v>
      </c>
    </row>
    <row r="176" spans="1:7" ht="12.75">
      <c r="A176" s="25"/>
      <c r="B176" s="25"/>
      <c r="C176" s="25">
        <v>4270</v>
      </c>
      <c r="D176" s="26" t="s">
        <v>77</v>
      </c>
      <c r="E176" s="57">
        <v>127579</v>
      </c>
      <c r="F176" s="57">
        <v>49727</v>
      </c>
      <c r="G176" s="45">
        <f t="shared" si="2"/>
        <v>38.97741791360647</v>
      </c>
    </row>
    <row r="177" spans="1:7" ht="12.75">
      <c r="A177" s="25"/>
      <c r="B177" s="25"/>
      <c r="C177" s="25">
        <v>4300</v>
      </c>
      <c r="D177" s="26" t="s">
        <v>75</v>
      </c>
      <c r="E177" s="57">
        <v>94000</v>
      </c>
      <c r="F177" s="57">
        <v>62838</v>
      </c>
      <c r="G177" s="45">
        <f t="shared" si="2"/>
        <v>66.84893617021277</v>
      </c>
    </row>
    <row r="178" spans="1:7" ht="12.75">
      <c r="A178" s="25"/>
      <c r="B178" s="25"/>
      <c r="C178" s="25">
        <v>4410</v>
      </c>
      <c r="D178" s="26" t="s">
        <v>88</v>
      </c>
      <c r="E178" s="57">
        <v>12500</v>
      </c>
      <c r="F178" s="57">
        <v>3694</v>
      </c>
      <c r="G178" s="45">
        <f t="shared" si="2"/>
        <v>29.552</v>
      </c>
    </row>
    <row r="179" spans="1:7" ht="12.75">
      <c r="A179" s="25"/>
      <c r="B179" s="25"/>
      <c r="C179" s="25" t="s">
        <v>184</v>
      </c>
      <c r="D179" s="26" t="s">
        <v>230</v>
      </c>
      <c r="E179" s="57">
        <v>2000</v>
      </c>
      <c r="F179" s="57">
        <v>1820</v>
      </c>
      <c r="G179" s="45">
        <f t="shared" si="2"/>
        <v>91</v>
      </c>
    </row>
    <row r="180" spans="1:7" ht="12.75">
      <c r="A180" s="25"/>
      <c r="B180" s="25"/>
      <c r="C180" s="25">
        <v>4430</v>
      </c>
      <c r="D180" s="26" t="s">
        <v>81</v>
      </c>
      <c r="E180" s="57">
        <v>19000</v>
      </c>
      <c r="F180" s="57">
        <v>7052</v>
      </c>
      <c r="G180" s="45">
        <f t="shared" si="2"/>
        <v>37.11578947368421</v>
      </c>
    </row>
    <row r="181" spans="1:7" ht="12" customHeight="1">
      <c r="A181" s="25"/>
      <c r="B181" s="25"/>
      <c r="C181" s="25">
        <v>4440</v>
      </c>
      <c r="D181" s="26" t="s">
        <v>89</v>
      </c>
      <c r="E181" s="57">
        <v>13300</v>
      </c>
      <c r="F181" s="57">
        <v>10305</v>
      </c>
      <c r="G181" s="45">
        <f t="shared" si="2"/>
        <v>77.4812030075188</v>
      </c>
    </row>
    <row r="182" spans="1:7" ht="12.75">
      <c r="A182" s="25"/>
      <c r="B182" s="25"/>
      <c r="C182" s="25">
        <v>6050</v>
      </c>
      <c r="D182" s="26" t="s">
        <v>72</v>
      </c>
      <c r="E182" s="58">
        <v>30000</v>
      </c>
      <c r="F182" s="58">
        <v>0</v>
      </c>
      <c r="G182" s="45">
        <f t="shared" si="2"/>
        <v>0</v>
      </c>
    </row>
    <row r="183" spans="1:7" ht="25.5">
      <c r="A183" s="25"/>
      <c r="B183" s="25"/>
      <c r="C183" s="25" t="s">
        <v>185</v>
      </c>
      <c r="D183" s="26" t="s">
        <v>107</v>
      </c>
      <c r="E183" s="58">
        <v>20000</v>
      </c>
      <c r="F183" s="58">
        <v>14903</v>
      </c>
      <c r="G183" s="46">
        <f t="shared" si="2"/>
        <v>74.515</v>
      </c>
    </row>
    <row r="184" spans="1:7" ht="25.5" customHeight="1">
      <c r="A184" s="21">
        <v>751</v>
      </c>
      <c r="B184" s="21"/>
      <c r="C184" s="21"/>
      <c r="D184" s="76" t="s">
        <v>21</v>
      </c>
      <c r="E184" s="40">
        <f>SUM(E185+E188)</f>
        <v>9902</v>
      </c>
      <c r="F184" s="40">
        <f>SUM(F185+F188)</f>
        <v>8935</v>
      </c>
      <c r="G184" s="47">
        <f t="shared" si="2"/>
        <v>90.23429610179761</v>
      </c>
    </row>
    <row r="185" spans="1:7" ht="25.5">
      <c r="A185" s="25"/>
      <c r="B185" s="25">
        <v>75101</v>
      </c>
      <c r="C185" s="25"/>
      <c r="D185" s="26" t="s">
        <v>248</v>
      </c>
      <c r="E185" s="58">
        <f>SUM(E186:E187)</f>
        <v>707</v>
      </c>
      <c r="F185" s="58">
        <f>SUM(F186:F187)</f>
        <v>353</v>
      </c>
      <c r="G185" s="46">
        <f aca="true" t="shared" si="3" ref="G185:G248">SUM(F185*100/E185)</f>
        <v>49.92927864214993</v>
      </c>
    </row>
    <row r="186" spans="1:7" ht="12.75">
      <c r="A186" s="25"/>
      <c r="B186" s="25"/>
      <c r="C186" s="25">
        <v>4210</v>
      </c>
      <c r="D186" s="26" t="s">
        <v>76</v>
      </c>
      <c r="E186" s="57">
        <v>100</v>
      </c>
      <c r="F186" s="57">
        <v>0</v>
      </c>
      <c r="G186" s="45">
        <f t="shared" si="3"/>
        <v>0</v>
      </c>
    </row>
    <row r="187" spans="1:7" ht="12.75">
      <c r="A187" s="25"/>
      <c r="B187" s="25"/>
      <c r="C187" s="25">
        <v>4300</v>
      </c>
      <c r="D187" s="26" t="s">
        <v>75</v>
      </c>
      <c r="E187" s="57">
        <v>607</v>
      </c>
      <c r="F187" s="57">
        <v>353</v>
      </c>
      <c r="G187" s="45">
        <f t="shared" si="3"/>
        <v>58.154859967051074</v>
      </c>
    </row>
    <row r="188" spans="1:7" ht="12.75">
      <c r="A188" s="25"/>
      <c r="B188" s="25" t="s">
        <v>188</v>
      </c>
      <c r="C188" s="25"/>
      <c r="D188" s="12" t="s">
        <v>165</v>
      </c>
      <c r="E188" s="57">
        <f>SUM(E189:E192)</f>
        <v>9195</v>
      </c>
      <c r="F188" s="57">
        <f>SUM(F189:F192)</f>
        <v>8582</v>
      </c>
      <c r="G188" s="45">
        <f t="shared" si="3"/>
        <v>93.33333333333333</v>
      </c>
    </row>
    <row r="189" spans="1:7" ht="12.75">
      <c r="A189" s="25"/>
      <c r="B189" s="25"/>
      <c r="C189" s="25">
        <v>3030</v>
      </c>
      <c r="D189" s="26" t="s">
        <v>91</v>
      </c>
      <c r="E189" s="57">
        <v>1960</v>
      </c>
      <c r="F189" s="57">
        <v>1960</v>
      </c>
      <c r="G189" s="45">
        <f t="shared" si="3"/>
        <v>100</v>
      </c>
    </row>
    <row r="190" spans="1:7" ht="12.75">
      <c r="A190" s="25"/>
      <c r="B190" s="25"/>
      <c r="C190" s="25">
        <v>4210</v>
      </c>
      <c r="D190" s="26" t="s">
        <v>76</v>
      </c>
      <c r="E190" s="57">
        <v>7059</v>
      </c>
      <c r="F190" s="57">
        <v>6447</v>
      </c>
      <c r="G190" s="45">
        <f t="shared" si="3"/>
        <v>91.33021674458139</v>
      </c>
    </row>
    <row r="191" spans="1:7" ht="12.75">
      <c r="A191" s="25"/>
      <c r="B191" s="25"/>
      <c r="C191" s="25">
        <v>4300</v>
      </c>
      <c r="D191" s="26" t="s">
        <v>75</v>
      </c>
      <c r="E191" s="57">
        <v>130</v>
      </c>
      <c r="F191" s="57">
        <v>130</v>
      </c>
      <c r="G191" s="45">
        <f t="shared" si="3"/>
        <v>100</v>
      </c>
    </row>
    <row r="192" spans="1:7" ht="12.75">
      <c r="A192" s="25"/>
      <c r="B192" s="25"/>
      <c r="C192" s="25">
        <v>4410</v>
      </c>
      <c r="D192" s="26" t="s">
        <v>88</v>
      </c>
      <c r="E192" s="57">
        <v>46</v>
      </c>
      <c r="F192" s="57">
        <v>45</v>
      </c>
      <c r="G192" s="45">
        <f t="shared" si="3"/>
        <v>97.82608695652173</v>
      </c>
    </row>
    <row r="193" spans="1:7" ht="25.5">
      <c r="A193" s="21">
        <v>754</v>
      </c>
      <c r="B193" s="21"/>
      <c r="C193" s="21"/>
      <c r="D193" s="22" t="s">
        <v>249</v>
      </c>
      <c r="E193" s="40">
        <f>SUM(E194+E201)</f>
        <v>80530</v>
      </c>
      <c r="F193" s="40">
        <f>SUM(F194+F201)</f>
        <v>29182</v>
      </c>
      <c r="G193" s="47">
        <f t="shared" si="3"/>
        <v>36.237427045821434</v>
      </c>
    </row>
    <row r="194" spans="1:7" ht="12.75">
      <c r="A194" s="25"/>
      <c r="B194" s="25">
        <v>75412</v>
      </c>
      <c r="C194" s="25"/>
      <c r="D194" s="26" t="s">
        <v>95</v>
      </c>
      <c r="E194" s="57">
        <f>SUM(E195:E200)</f>
        <v>78030</v>
      </c>
      <c r="F194" s="57">
        <f>SUM(F195:F200)</f>
        <v>29182</v>
      </c>
      <c r="G194" s="45">
        <f t="shared" si="3"/>
        <v>37.39843649878252</v>
      </c>
    </row>
    <row r="195" spans="1:7" ht="12.75">
      <c r="A195" s="25"/>
      <c r="B195" s="25"/>
      <c r="C195" s="25">
        <v>3030</v>
      </c>
      <c r="D195" s="26" t="s">
        <v>91</v>
      </c>
      <c r="E195" s="57">
        <v>10300</v>
      </c>
      <c r="F195" s="57">
        <v>1525</v>
      </c>
      <c r="G195" s="45">
        <f t="shared" si="3"/>
        <v>14.805825242718447</v>
      </c>
    </row>
    <row r="196" spans="1:7" ht="12.75">
      <c r="A196" s="25"/>
      <c r="B196" s="25"/>
      <c r="C196" s="25">
        <v>4110</v>
      </c>
      <c r="D196" s="26" t="s">
        <v>79</v>
      </c>
      <c r="E196" s="57">
        <v>210</v>
      </c>
      <c r="F196" s="57">
        <v>95</v>
      </c>
      <c r="G196" s="45">
        <f t="shared" si="3"/>
        <v>45.23809523809524</v>
      </c>
    </row>
    <row r="197" spans="1:7" ht="12.75">
      <c r="A197" s="25"/>
      <c r="B197" s="25"/>
      <c r="C197" s="25">
        <v>4210</v>
      </c>
      <c r="D197" s="26" t="s">
        <v>76</v>
      </c>
      <c r="E197" s="57">
        <v>29170</v>
      </c>
      <c r="F197" s="57">
        <v>8545</v>
      </c>
      <c r="G197" s="45">
        <f t="shared" si="3"/>
        <v>29.29379499485773</v>
      </c>
    </row>
    <row r="198" spans="1:7" ht="12.75">
      <c r="A198" s="25"/>
      <c r="B198" s="25"/>
      <c r="C198" s="25">
        <v>4260</v>
      </c>
      <c r="D198" s="26" t="s">
        <v>93</v>
      </c>
      <c r="E198" s="57">
        <v>14180</v>
      </c>
      <c r="F198" s="57">
        <v>6553</v>
      </c>
      <c r="G198" s="45">
        <f t="shared" si="3"/>
        <v>46.212976022567</v>
      </c>
    </row>
    <row r="199" spans="1:7" ht="12.75">
      <c r="A199" s="25"/>
      <c r="B199" s="25"/>
      <c r="C199" s="25">
        <v>4300</v>
      </c>
      <c r="D199" s="26" t="s">
        <v>75</v>
      </c>
      <c r="E199" s="57">
        <v>16320</v>
      </c>
      <c r="F199" s="42">
        <v>7783</v>
      </c>
      <c r="G199" s="45">
        <f t="shared" si="3"/>
        <v>47.689950980392155</v>
      </c>
    </row>
    <row r="200" spans="1:7" ht="12.75">
      <c r="A200" s="25"/>
      <c r="B200" s="25"/>
      <c r="C200" s="25">
        <v>4430</v>
      </c>
      <c r="D200" s="26" t="s">
        <v>81</v>
      </c>
      <c r="E200" s="57">
        <v>7850</v>
      </c>
      <c r="F200" s="57">
        <v>4681</v>
      </c>
      <c r="G200" s="45">
        <f t="shared" si="3"/>
        <v>59.63057324840764</v>
      </c>
    </row>
    <row r="201" spans="1:7" ht="12.75">
      <c r="A201" s="25"/>
      <c r="B201" s="25">
        <v>75414</v>
      </c>
      <c r="C201" s="25"/>
      <c r="D201" s="26" t="s">
        <v>25</v>
      </c>
      <c r="E201" s="57">
        <v>2500</v>
      </c>
      <c r="F201" s="57">
        <v>0</v>
      </c>
      <c r="G201" s="45">
        <f t="shared" si="3"/>
        <v>0</v>
      </c>
    </row>
    <row r="202" spans="1:7" ht="12.75">
      <c r="A202" s="25"/>
      <c r="B202" s="25"/>
      <c r="C202" s="25">
        <v>4210</v>
      </c>
      <c r="D202" s="26" t="s">
        <v>76</v>
      </c>
      <c r="E202" s="57">
        <v>2500</v>
      </c>
      <c r="F202" s="57">
        <v>0</v>
      </c>
      <c r="G202" s="45">
        <f t="shared" si="3"/>
        <v>0</v>
      </c>
    </row>
    <row r="203" spans="1:7" ht="51">
      <c r="A203" s="21" t="s">
        <v>186</v>
      </c>
      <c r="B203" s="21"/>
      <c r="C203" s="21"/>
      <c r="D203" s="11" t="s">
        <v>167</v>
      </c>
      <c r="E203" s="40">
        <f>SUM(E204)</f>
        <v>36940</v>
      </c>
      <c r="F203" s="40">
        <f>SUM(F204)</f>
        <v>20171</v>
      </c>
      <c r="G203" s="47">
        <f t="shared" si="3"/>
        <v>54.60476448294531</v>
      </c>
    </row>
    <row r="204" spans="1:7" ht="25.5">
      <c r="A204" s="25"/>
      <c r="B204" s="25" t="s">
        <v>187</v>
      </c>
      <c r="C204" s="25"/>
      <c r="D204" s="26" t="s">
        <v>250</v>
      </c>
      <c r="E204" s="57">
        <f>SUM(E205:E207)</f>
        <v>36940</v>
      </c>
      <c r="F204" s="57">
        <f>SUM(F205:F207)</f>
        <v>20171</v>
      </c>
      <c r="G204" s="45">
        <f t="shared" si="3"/>
        <v>54.60476448294531</v>
      </c>
    </row>
    <row r="205" spans="1:7" ht="12.75">
      <c r="A205" s="25"/>
      <c r="B205" s="25"/>
      <c r="C205" s="25">
        <v>4100</v>
      </c>
      <c r="D205" s="26" t="s">
        <v>94</v>
      </c>
      <c r="E205" s="57">
        <v>13400</v>
      </c>
      <c r="F205" s="57">
        <v>6661</v>
      </c>
      <c r="G205" s="45">
        <f t="shared" si="3"/>
        <v>49.708955223880594</v>
      </c>
    </row>
    <row r="206" spans="1:7" ht="12.75">
      <c r="A206" s="25"/>
      <c r="B206" s="25"/>
      <c r="C206" s="25">
        <v>4210</v>
      </c>
      <c r="D206" s="26" t="s">
        <v>76</v>
      </c>
      <c r="E206" s="57">
        <v>510</v>
      </c>
      <c r="F206" s="57">
        <v>307</v>
      </c>
      <c r="G206" s="45">
        <f t="shared" si="3"/>
        <v>60.19607843137255</v>
      </c>
    </row>
    <row r="207" spans="1:7" ht="12.75">
      <c r="A207" s="25"/>
      <c r="B207" s="25"/>
      <c r="C207" s="25">
        <v>4300</v>
      </c>
      <c r="D207" s="26" t="s">
        <v>75</v>
      </c>
      <c r="E207" s="57">
        <v>23030</v>
      </c>
      <c r="F207" s="57">
        <v>13203</v>
      </c>
      <c r="G207" s="45">
        <f t="shared" si="3"/>
        <v>57.32957012592271</v>
      </c>
    </row>
    <row r="208" spans="1:7" ht="12.75">
      <c r="A208" s="21">
        <v>757</v>
      </c>
      <c r="B208" s="21"/>
      <c r="C208" s="21"/>
      <c r="D208" s="22" t="s">
        <v>97</v>
      </c>
      <c r="E208" s="39">
        <f>SUM(E209)</f>
        <v>75000</v>
      </c>
      <c r="F208" s="39">
        <f>SUM(F209)</f>
        <v>21822</v>
      </c>
      <c r="G208" s="44">
        <f t="shared" si="3"/>
        <v>29.096</v>
      </c>
    </row>
    <row r="209" spans="1:7" ht="25.5">
      <c r="A209" s="25"/>
      <c r="B209" s="25">
        <v>75702</v>
      </c>
      <c r="C209" s="25"/>
      <c r="D209" s="26" t="s">
        <v>98</v>
      </c>
      <c r="E209" s="58">
        <f>SUM(E210)</f>
        <v>75000</v>
      </c>
      <c r="F209" s="58">
        <f>SUM(F210)</f>
        <v>21822</v>
      </c>
      <c r="G209" s="46">
        <f t="shared" si="3"/>
        <v>29.096</v>
      </c>
    </row>
    <row r="210" spans="1:7" ht="38.25">
      <c r="A210" s="25"/>
      <c r="B210" s="25"/>
      <c r="C210" s="25" t="s">
        <v>189</v>
      </c>
      <c r="D210" s="26" t="s">
        <v>251</v>
      </c>
      <c r="E210" s="58">
        <v>75000</v>
      </c>
      <c r="F210" s="58">
        <v>21822</v>
      </c>
      <c r="G210" s="46">
        <f t="shared" si="3"/>
        <v>29.096</v>
      </c>
    </row>
    <row r="211" spans="1:7" ht="12.75">
      <c r="A211" s="21">
        <v>758</v>
      </c>
      <c r="B211" s="21"/>
      <c r="C211" s="21"/>
      <c r="D211" s="22" t="s">
        <v>44</v>
      </c>
      <c r="E211" s="39">
        <v>20000</v>
      </c>
      <c r="F211" s="39">
        <v>0</v>
      </c>
      <c r="G211" s="44">
        <f t="shared" si="3"/>
        <v>0</v>
      </c>
    </row>
    <row r="212" spans="1:7" ht="12.75">
      <c r="A212" s="25"/>
      <c r="B212" s="25">
        <v>75818</v>
      </c>
      <c r="C212" s="25"/>
      <c r="D212" s="26" t="s">
        <v>99</v>
      </c>
      <c r="E212" s="57">
        <v>20000</v>
      </c>
      <c r="F212" s="57">
        <v>0</v>
      </c>
      <c r="G212" s="45">
        <f t="shared" si="3"/>
        <v>0</v>
      </c>
    </row>
    <row r="213" spans="1:7" ht="12.75">
      <c r="A213" s="25"/>
      <c r="B213" s="25"/>
      <c r="C213" s="25">
        <v>4810</v>
      </c>
      <c r="D213" s="26" t="s">
        <v>100</v>
      </c>
      <c r="E213" s="57">
        <v>20000</v>
      </c>
      <c r="F213" s="57">
        <v>0</v>
      </c>
      <c r="G213" s="45">
        <f t="shared" si="3"/>
        <v>0</v>
      </c>
    </row>
    <row r="214" spans="1:7" ht="12.75">
      <c r="A214" s="21">
        <v>801</v>
      </c>
      <c r="B214" s="21"/>
      <c r="C214" s="21"/>
      <c r="D214" s="22" t="s">
        <v>50</v>
      </c>
      <c r="E214" s="39">
        <f>SUM(E215+E234+E249+E265+E267+E269)</f>
        <v>4295661</v>
      </c>
      <c r="F214" s="39">
        <f>SUM(F215+F234+F249+F265+F267+F269)</f>
        <v>2232933</v>
      </c>
      <c r="G214" s="44">
        <f t="shared" si="3"/>
        <v>51.981127002340266</v>
      </c>
    </row>
    <row r="215" spans="1:7" ht="12.75">
      <c r="A215" s="25"/>
      <c r="B215" s="25">
        <v>80101</v>
      </c>
      <c r="C215" s="25"/>
      <c r="D215" s="26" t="s">
        <v>51</v>
      </c>
      <c r="E215" s="57">
        <f>SUM(E216:E233)</f>
        <v>2519204</v>
      </c>
      <c r="F215" s="57">
        <f>SUM(F216:F233)</f>
        <v>1306896</v>
      </c>
      <c r="G215" s="45">
        <f t="shared" si="3"/>
        <v>51.87733903248804</v>
      </c>
    </row>
    <row r="216" spans="1:7" ht="38.25">
      <c r="A216" s="25"/>
      <c r="B216" s="25"/>
      <c r="C216" s="25">
        <v>2820</v>
      </c>
      <c r="D216" s="26" t="s">
        <v>101</v>
      </c>
      <c r="E216" s="58">
        <v>458166</v>
      </c>
      <c r="F216" s="58">
        <v>263200</v>
      </c>
      <c r="G216" s="46">
        <f t="shared" si="3"/>
        <v>57.44642771397267</v>
      </c>
    </row>
    <row r="217" spans="1:7" ht="25.5">
      <c r="A217" s="25"/>
      <c r="B217" s="25"/>
      <c r="C217" s="25">
        <v>3020</v>
      </c>
      <c r="D217" s="26" t="s">
        <v>92</v>
      </c>
      <c r="E217" s="58">
        <v>105649</v>
      </c>
      <c r="F217" s="58">
        <v>53687</v>
      </c>
      <c r="G217" s="46">
        <f t="shared" si="3"/>
        <v>50.816382549763844</v>
      </c>
    </row>
    <row r="218" spans="1:7" ht="12.75">
      <c r="A218" s="25"/>
      <c r="B218" s="25"/>
      <c r="C218" s="25">
        <v>3240</v>
      </c>
      <c r="D218" s="26" t="s">
        <v>102</v>
      </c>
      <c r="E218" s="57">
        <v>2720</v>
      </c>
      <c r="F218" s="57">
        <v>0</v>
      </c>
      <c r="G218" s="45">
        <f t="shared" si="3"/>
        <v>0</v>
      </c>
    </row>
    <row r="219" spans="1:7" ht="12.75">
      <c r="A219" s="25"/>
      <c r="B219" s="25"/>
      <c r="C219" s="25">
        <v>4010</v>
      </c>
      <c r="D219" s="26" t="s">
        <v>86</v>
      </c>
      <c r="E219" s="57">
        <v>1129923</v>
      </c>
      <c r="F219" s="57">
        <v>588983</v>
      </c>
      <c r="G219" s="45">
        <f t="shared" si="3"/>
        <v>52.125941325205346</v>
      </c>
    </row>
    <row r="220" spans="1:7" ht="12.75">
      <c r="A220" s="25"/>
      <c r="B220" s="25"/>
      <c r="C220" s="25">
        <v>4040</v>
      </c>
      <c r="D220" s="26" t="s">
        <v>87</v>
      </c>
      <c r="E220" s="57">
        <v>80767</v>
      </c>
      <c r="F220" s="57">
        <v>80042</v>
      </c>
      <c r="G220" s="45">
        <f t="shared" si="3"/>
        <v>99.102356160313</v>
      </c>
    </row>
    <row r="221" spans="1:7" ht="12.75">
      <c r="A221" s="25"/>
      <c r="B221" s="25"/>
      <c r="C221" s="25">
        <v>4110</v>
      </c>
      <c r="D221" s="26" t="s">
        <v>79</v>
      </c>
      <c r="E221" s="57">
        <v>236120</v>
      </c>
      <c r="F221" s="57">
        <v>140965</v>
      </c>
      <c r="G221" s="45">
        <f t="shared" si="3"/>
        <v>59.70057597831611</v>
      </c>
    </row>
    <row r="222" spans="1:7" ht="12.75">
      <c r="A222" s="25"/>
      <c r="B222" s="25"/>
      <c r="C222" s="25">
        <v>4120</v>
      </c>
      <c r="D222" s="26" t="s">
        <v>80</v>
      </c>
      <c r="E222" s="57">
        <v>32150</v>
      </c>
      <c r="F222" s="57">
        <v>19333</v>
      </c>
      <c r="G222" s="45">
        <f t="shared" si="3"/>
        <v>60.13374805598756</v>
      </c>
    </row>
    <row r="223" spans="1:7" ht="25.5">
      <c r="A223" s="25"/>
      <c r="B223" s="25"/>
      <c r="C223" s="25">
        <v>4140</v>
      </c>
      <c r="D223" s="26" t="s">
        <v>104</v>
      </c>
      <c r="E223" s="57">
        <v>6632</v>
      </c>
      <c r="F223" s="57">
        <v>0</v>
      </c>
      <c r="G223" s="45">
        <f t="shared" si="3"/>
        <v>0</v>
      </c>
    </row>
    <row r="224" spans="1:7" ht="12.75">
      <c r="A224" s="25"/>
      <c r="B224" s="25"/>
      <c r="C224" s="25">
        <v>4210</v>
      </c>
      <c r="D224" s="26" t="s">
        <v>76</v>
      </c>
      <c r="E224" s="57">
        <v>31247</v>
      </c>
      <c r="F224" s="57">
        <v>20217</v>
      </c>
      <c r="G224" s="45">
        <f t="shared" si="3"/>
        <v>64.70061125868084</v>
      </c>
    </row>
    <row r="225" spans="1:7" ht="15" customHeight="1">
      <c r="A225" s="25"/>
      <c r="B225" s="25"/>
      <c r="C225" s="25">
        <v>4240</v>
      </c>
      <c r="D225" s="79" t="s">
        <v>105</v>
      </c>
      <c r="E225" s="80">
        <v>5814</v>
      </c>
      <c r="F225" s="80">
        <v>5034</v>
      </c>
      <c r="G225" s="78">
        <f t="shared" si="3"/>
        <v>86.58410732714138</v>
      </c>
    </row>
    <row r="226" spans="1:7" ht="12.75">
      <c r="A226" s="25"/>
      <c r="B226" s="25"/>
      <c r="C226" s="25">
        <v>4260</v>
      </c>
      <c r="D226" s="26" t="s">
        <v>93</v>
      </c>
      <c r="E226" s="57">
        <v>77477</v>
      </c>
      <c r="F226" s="57">
        <v>39734</v>
      </c>
      <c r="G226" s="45">
        <f t="shared" si="3"/>
        <v>51.28489745343779</v>
      </c>
    </row>
    <row r="227" spans="1:7" ht="12.75">
      <c r="A227" s="25"/>
      <c r="B227" s="25"/>
      <c r="C227" s="25">
        <v>4270</v>
      </c>
      <c r="D227" s="26" t="s">
        <v>77</v>
      </c>
      <c r="E227" s="57">
        <v>80904</v>
      </c>
      <c r="F227" s="57">
        <v>11960</v>
      </c>
      <c r="G227" s="45">
        <f t="shared" si="3"/>
        <v>14.782952635221992</v>
      </c>
    </row>
    <row r="228" spans="1:7" ht="12.75">
      <c r="A228" s="25"/>
      <c r="B228" s="25"/>
      <c r="C228" s="25">
        <v>4280</v>
      </c>
      <c r="D228" s="26" t="s">
        <v>106</v>
      </c>
      <c r="E228" s="57">
        <v>2840</v>
      </c>
      <c r="F228" s="57">
        <v>1766</v>
      </c>
      <c r="G228" s="45">
        <f t="shared" si="3"/>
        <v>62.183098591549296</v>
      </c>
    </row>
    <row r="229" spans="1:7" ht="12.75">
      <c r="A229" s="25"/>
      <c r="B229" s="25"/>
      <c r="C229" s="25">
        <v>4300</v>
      </c>
      <c r="D229" s="26" t="s">
        <v>75</v>
      </c>
      <c r="E229" s="57">
        <v>40651</v>
      </c>
      <c r="F229" s="57">
        <v>24449</v>
      </c>
      <c r="G229" s="45">
        <f t="shared" si="3"/>
        <v>60.14366190253622</v>
      </c>
    </row>
    <row r="230" spans="1:7" ht="12.75">
      <c r="A230" s="25"/>
      <c r="B230" s="25"/>
      <c r="C230" s="25">
        <v>4410</v>
      </c>
      <c r="D230" s="26" t="s">
        <v>88</v>
      </c>
      <c r="E230" s="57">
        <v>3625</v>
      </c>
      <c r="F230" s="57">
        <v>1601</v>
      </c>
      <c r="G230" s="45">
        <f t="shared" si="3"/>
        <v>44.16551724137931</v>
      </c>
    </row>
    <row r="231" spans="1:7" ht="12.75">
      <c r="A231" s="25"/>
      <c r="B231" s="25"/>
      <c r="C231" s="25">
        <v>4430</v>
      </c>
      <c r="D231" s="26" t="s">
        <v>81</v>
      </c>
      <c r="E231" s="57">
        <v>3246</v>
      </c>
      <c r="F231" s="57">
        <v>2339</v>
      </c>
      <c r="G231" s="45">
        <f t="shared" si="3"/>
        <v>72.05791743684534</v>
      </c>
    </row>
    <row r="232" spans="1:7" ht="12.75" customHeight="1">
      <c r="A232" s="25"/>
      <c r="B232" s="25"/>
      <c r="C232" s="25">
        <v>4440</v>
      </c>
      <c r="D232" s="79" t="s">
        <v>89</v>
      </c>
      <c r="E232" s="80">
        <v>70443</v>
      </c>
      <c r="F232" s="80">
        <v>53586</v>
      </c>
      <c r="G232" s="78">
        <f t="shared" si="3"/>
        <v>76.07001405391593</v>
      </c>
    </row>
    <row r="233" spans="1:7" ht="12.75">
      <c r="A233" s="25"/>
      <c r="B233" s="25"/>
      <c r="C233" s="25" t="s">
        <v>190</v>
      </c>
      <c r="D233" s="26" t="s">
        <v>191</v>
      </c>
      <c r="E233" s="57">
        <v>150830</v>
      </c>
      <c r="F233" s="57">
        <v>0</v>
      </c>
      <c r="G233" s="45">
        <f t="shared" si="3"/>
        <v>0</v>
      </c>
    </row>
    <row r="234" spans="1:7" ht="12.75">
      <c r="A234" s="25"/>
      <c r="B234" s="25" t="s">
        <v>199</v>
      </c>
      <c r="C234" s="25"/>
      <c r="D234" s="26" t="s">
        <v>59</v>
      </c>
      <c r="E234" s="57">
        <f>SUM(E235:E248)</f>
        <v>607847</v>
      </c>
      <c r="F234" s="57">
        <f>SUM(F235:F248)</f>
        <v>313063</v>
      </c>
      <c r="G234" s="45">
        <f t="shared" si="3"/>
        <v>51.50358560624631</v>
      </c>
    </row>
    <row r="235" spans="1:7" ht="25.5">
      <c r="A235" s="25"/>
      <c r="B235" s="25"/>
      <c r="C235" s="25">
        <v>3020</v>
      </c>
      <c r="D235" s="26" t="s">
        <v>92</v>
      </c>
      <c r="E235" s="58">
        <v>31520</v>
      </c>
      <c r="F235" s="58">
        <v>15803</v>
      </c>
      <c r="G235" s="46">
        <f t="shared" si="3"/>
        <v>50.13642131979695</v>
      </c>
    </row>
    <row r="236" spans="1:7" ht="12.75">
      <c r="A236" s="25"/>
      <c r="B236" s="25"/>
      <c r="C236" s="25">
        <v>4010</v>
      </c>
      <c r="D236" s="26" t="s">
        <v>86</v>
      </c>
      <c r="E236" s="57">
        <v>338834</v>
      </c>
      <c r="F236" s="57">
        <v>154732</v>
      </c>
      <c r="G236" s="45">
        <f t="shared" si="3"/>
        <v>45.66601934870763</v>
      </c>
    </row>
    <row r="237" spans="1:7" ht="12.75">
      <c r="A237" s="25"/>
      <c r="B237" s="25"/>
      <c r="C237" s="25">
        <v>4040</v>
      </c>
      <c r="D237" s="26" t="s">
        <v>87</v>
      </c>
      <c r="E237" s="57">
        <v>25578</v>
      </c>
      <c r="F237" s="57">
        <v>23992</v>
      </c>
      <c r="G237" s="45">
        <f t="shared" si="3"/>
        <v>93.79935882398937</v>
      </c>
    </row>
    <row r="238" spans="1:7" ht="12.75">
      <c r="A238" s="25"/>
      <c r="B238" s="25"/>
      <c r="C238" s="25">
        <v>4110</v>
      </c>
      <c r="D238" s="26" t="s">
        <v>79</v>
      </c>
      <c r="E238" s="57">
        <v>70994</v>
      </c>
      <c r="F238" s="57">
        <v>34504</v>
      </c>
      <c r="G238" s="45">
        <f t="shared" si="3"/>
        <v>48.60129024988027</v>
      </c>
    </row>
    <row r="239" spans="1:7" ht="12.75">
      <c r="A239" s="25"/>
      <c r="B239" s="25"/>
      <c r="C239" s="25">
        <v>4120</v>
      </c>
      <c r="D239" s="26" t="s">
        <v>80</v>
      </c>
      <c r="E239" s="57">
        <v>9668</v>
      </c>
      <c r="F239" s="57">
        <v>5376</v>
      </c>
      <c r="G239" s="45">
        <f t="shared" si="3"/>
        <v>55.60612329333885</v>
      </c>
    </row>
    <row r="240" spans="1:7" ht="12.75">
      <c r="A240" s="25"/>
      <c r="B240" s="25"/>
      <c r="C240" s="25">
        <v>4210</v>
      </c>
      <c r="D240" s="26" t="s">
        <v>76</v>
      </c>
      <c r="E240" s="57">
        <v>24100</v>
      </c>
      <c r="F240" s="57">
        <v>9267</v>
      </c>
      <c r="G240" s="45">
        <f t="shared" si="3"/>
        <v>38.45228215767635</v>
      </c>
    </row>
    <row r="241" spans="1:7" ht="12.75">
      <c r="A241" s="25"/>
      <c r="B241" s="25"/>
      <c r="C241" s="25" t="s">
        <v>198</v>
      </c>
      <c r="D241" s="26" t="s">
        <v>229</v>
      </c>
      <c r="E241" s="57">
        <v>35258</v>
      </c>
      <c r="F241" s="57">
        <v>24136</v>
      </c>
      <c r="G241" s="45">
        <f t="shared" si="3"/>
        <v>68.45538601168529</v>
      </c>
    </row>
    <row r="242" spans="1:7" ht="12.75">
      <c r="A242" s="25"/>
      <c r="B242" s="25"/>
      <c r="C242" s="25">
        <v>4260</v>
      </c>
      <c r="D242" s="26" t="s">
        <v>93</v>
      </c>
      <c r="E242" s="57">
        <v>17840</v>
      </c>
      <c r="F242" s="57">
        <v>9676</v>
      </c>
      <c r="G242" s="45">
        <f t="shared" si="3"/>
        <v>54.237668161434975</v>
      </c>
    </row>
    <row r="243" spans="1:7" ht="12.75">
      <c r="A243" s="25"/>
      <c r="B243" s="25"/>
      <c r="C243" s="25">
        <v>4270</v>
      </c>
      <c r="D243" s="26" t="s">
        <v>77</v>
      </c>
      <c r="E243" s="57">
        <v>6100</v>
      </c>
      <c r="F243" s="57">
        <v>6099</v>
      </c>
      <c r="G243" s="45">
        <f t="shared" si="3"/>
        <v>99.98360655737704</v>
      </c>
    </row>
    <row r="244" spans="1:7" ht="12.75">
      <c r="A244" s="25"/>
      <c r="B244" s="25"/>
      <c r="C244" s="25">
        <v>4280</v>
      </c>
      <c r="D244" s="26" t="s">
        <v>106</v>
      </c>
      <c r="E244" s="57">
        <v>1094</v>
      </c>
      <c r="F244" s="57">
        <v>581</v>
      </c>
      <c r="G244" s="45">
        <f t="shared" si="3"/>
        <v>53.107861060329064</v>
      </c>
    </row>
    <row r="245" spans="1:7" ht="12.75">
      <c r="A245" s="25"/>
      <c r="B245" s="25"/>
      <c r="C245" s="25">
        <v>4300</v>
      </c>
      <c r="D245" s="26" t="s">
        <v>75</v>
      </c>
      <c r="E245" s="57">
        <v>25000</v>
      </c>
      <c r="F245" s="57">
        <v>12938</v>
      </c>
      <c r="G245" s="45">
        <f t="shared" si="3"/>
        <v>51.752</v>
      </c>
    </row>
    <row r="246" spans="1:7" ht="12.75">
      <c r="A246" s="25"/>
      <c r="B246" s="25"/>
      <c r="C246" s="25">
        <v>4410</v>
      </c>
      <c r="D246" s="26" t="s">
        <v>88</v>
      </c>
      <c r="E246" s="57">
        <v>660</v>
      </c>
      <c r="F246" s="57">
        <v>290</v>
      </c>
      <c r="G246" s="45">
        <f t="shared" si="3"/>
        <v>43.93939393939394</v>
      </c>
    </row>
    <row r="247" spans="1:7" ht="12.75">
      <c r="A247" s="25"/>
      <c r="B247" s="25"/>
      <c r="C247" s="25">
        <v>4430</v>
      </c>
      <c r="D247" s="26" t="s">
        <v>81</v>
      </c>
      <c r="E247" s="57">
        <v>931</v>
      </c>
      <c r="F247" s="57">
        <v>459</v>
      </c>
      <c r="G247" s="45">
        <f t="shared" si="3"/>
        <v>49.30182599355532</v>
      </c>
    </row>
    <row r="248" spans="1:7" ht="15.75" customHeight="1">
      <c r="A248" s="25"/>
      <c r="B248" s="25"/>
      <c r="C248" s="25">
        <v>4440</v>
      </c>
      <c r="D248" s="79" t="s">
        <v>89</v>
      </c>
      <c r="E248" s="80">
        <v>20270</v>
      </c>
      <c r="F248" s="80">
        <v>15210</v>
      </c>
      <c r="G248" s="78">
        <f t="shared" si="3"/>
        <v>75.03700049333992</v>
      </c>
    </row>
    <row r="249" spans="1:7" ht="12.75">
      <c r="A249" s="25"/>
      <c r="B249" s="25">
        <v>80110</v>
      </c>
      <c r="C249" s="25"/>
      <c r="D249" s="26" t="s">
        <v>108</v>
      </c>
      <c r="E249" s="57">
        <f>SUM(E250:E264)</f>
        <v>865241</v>
      </c>
      <c r="F249" s="57">
        <f>SUM(F250:F264)</f>
        <v>455349</v>
      </c>
      <c r="G249" s="45">
        <f aca="true" t="shared" si="4" ref="G249:G312">SUM(F249*100/E249)</f>
        <v>52.62684038319959</v>
      </c>
    </row>
    <row r="250" spans="1:7" ht="25.5">
      <c r="A250" s="25"/>
      <c r="B250" s="25"/>
      <c r="C250" s="25">
        <v>3020</v>
      </c>
      <c r="D250" s="26" t="s">
        <v>92</v>
      </c>
      <c r="E250" s="58">
        <v>50980</v>
      </c>
      <c r="F250" s="58">
        <v>23716</v>
      </c>
      <c r="G250" s="46">
        <f t="shared" si="4"/>
        <v>46.52020400156924</v>
      </c>
    </row>
    <row r="251" spans="1:7" ht="12.75">
      <c r="A251" s="25"/>
      <c r="B251" s="25"/>
      <c r="C251" s="25">
        <v>4010</v>
      </c>
      <c r="D251" s="26" t="s">
        <v>86</v>
      </c>
      <c r="E251" s="42">
        <v>521783</v>
      </c>
      <c r="F251" s="42">
        <v>253699</v>
      </c>
      <c r="G251" s="45">
        <f t="shared" si="4"/>
        <v>48.62155340438458</v>
      </c>
    </row>
    <row r="252" spans="1:7" ht="12.75">
      <c r="A252" s="25"/>
      <c r="B252" s="25"/>
      <c r="C252" s="25">
        <v>4040</v>
      </c>
      <c r="D252" s="26" t="s">
        <v>87</v>
      </c>
      <c r="E252" s="42">
        <v>42980</v>
      </c>
      <c r="F252" s="42">
        <v>35662</v>
      </c>
      <c r="G252" s="45">
        <f t="shared" si="4"/>
        <v>82.97347603536528</v>
      </c>
    </row>
    <row r="253" spans="1:7" ht="12.75">
      <c r="A253" s="25"/>
      <c r="B253" s="25"/>
      <c r="C253" s="25">
        <v>4110</v>
      </c>
      <c r="D253" s="26" t="s">
        <v>79</v>
      </c>
      <c r="E253" s="42">
        <v>110460</v>
      </c>
      <c r="F253" s="42">
        <v>58223</v>
      </c>
      <c r="G253" s="45">
        <f t="shared" si="4"/>
        <v>52.709578127829076</v>
      </c>
    </row>
    <row r="254" spans="1:7" ht="12.75">
      <c r="A254" s="25"/>
      <c r="B254" s="25"/>
      <c r="C254" s="25">
        <v>4120</v>
      </c>
      <c r="D254" s="26" t="s">
        <v>80</v>
      </c>
      <c r="E254" s="42">
        <v>16840</v>
      </c>
      <c r="F254" s="42">
        <v>8324</v>
      </c>
      <c r="G254" s="45">
        <f t="shared" si="4"/>
        <v>49.42992874109264</v>
      </c>
    </row>
    <row r="255" spans="1:7" ht="25.5">
      <c r="A255" s="25"/>
      <c r="B255" s="25"/>
      <c r="C255" s="25" t="s">
        <v>200</v>
      </c>
      <c r="D255" s="26" t="s">
        <v>104</v>
      </c>
      <c r="E255" s="62">
        <v>2990</v>
      </c>
      <c r="F255" s="62">
        <v>0</v>
      </c>
      <c r="G255" s="46">
        <f t="shared" si="4"/>
        <v>0</v>
      </c>
    </row>
    <row r="256" spans="1:7" ht="12.75">
      <c r="A256" s="25"/>
      <c r="B256" s="25"/>
      <c r="C256" s="25">
        <v>4210</v>
      </c>
      <c r="D256" s="26" t="s">
        <v>76</v>
      </c>
      <c r="E256" s="42">
        <v>19020</v>
      </c>
      <c r="F256" s="42">
        <v>10262</v>
      </c>
      <c r="G256" s="45">
        <f t="shared" si="4"/>
        <v>53.953732912723446</v>
      </c>
    </row>
    <row r="257" spans="1:7" ht="11.25" customHeight="1">
      <c r="A257" s="25"/>
      <c r="B257" s="25"/>
      <c r="C257" s="25">
        <v>4240</v>
      </c>
      <c r="D257" s="79" t="s">
        <v>105</v>
      </c>
      <c r="E257" s="77">
        <v>2449</v>
      </c>
      <c r="F257" s="77">
        <v>2005</v>
      </c>
      <c r="G257" s="78">
        <f t="shared" si="4"/>
        <v>81.87015108207432</v>
      </c>
    </row>
    <row r="258" spans="1:7" ht="12.75">
      <c r="A258" s="25"/>
      <c r="B258" s="25"/>
      <c r="C258" s="25">
        <v>4260</v>
      </c>
      <c r="D258" s="26" t="s">
        <v>93</v>
      </c>
      <c r="E258" s="42">
        <v>35447</v>
      </c>
      <c r="F258" s="42">
        <v>18487</v>
      </c>
      <c r="G258" s="45">
        <f t="shared" si="4"/>
        <v>52.153919936807064</v>
      </c>
    </row>
    <row r="259" spans="1:7" ht="12.75">
      <c r="A259" s="25"/>
      <c r="B259" s="25"/>
      <c r="C259" s="25">
        <v>4270</v>
      </c>
      <c r="D259" s="26" t="s">
        <v>77</v>
      </c>
      <c r="E259" s="42">
        <v>5350</v>
      </c>
      <c r="F259" s="42">
        <v>2119</v>
      </c>
      <c r="G259" s="45">
        <f t="shared" si="4"/>
        <v>39.60747663551402</v>
      </c>
    </row>
    <row r="260" spans="1:7" ht="12.75">
      <c r="A260" s="25"/>
      <c r="B260" s="25"/>
      <c r="C260" s="25">
        <v>4280</v>
      </c>
      <c r="D260" s="26" t="s">
        <v>106</v>
      </c>
      <c r="E260" s="42">
        <v>1345</v>
      </c>
      <c r="F260" s="42">
        <v>807</v>
      </c>
      <c r="G260" s="45">
        <f t="shared" si="4"/>
        <v>60</v>
      </c>
    </row>
    <row r="261" spans="2:7" ht="12.75">
      <c r="B261" s="25"/>
      <c r="C261" s="25">
        <v>4300</v>
      </c>
      <c r="D261" s="26" t="s">
        <v>75</v>
      </c>
      <c r="E261" s="42">
        <v>19750</v>
      </c>
      <c r="F261" s="42">
        <v>15475</v>
      </c>
      <c r="G261" s="45">
        <f t="shared" si="4"/>
        <v>78.35443037974683</v>
      </c>
    </row>
    <row r="262" spans="1:7" ht="12.75">
      <c r="A262" s="25"/>
      <c r="B262" s="25"/>
      <c r="C262" s="25">
        <v>4410</v>
      </c>
      <c r="D262" s="26" t="s">
        <v>88</v>
      </c>
      <c r="E262" s="42">
        <v>1746</v>
      </c>
      <c r="F262" s="42">
        <v>721</v>
      </c>
      <c r="G262" s="45">
        <f t="shared" si="4"/>
        <v>41.29438717067583</v>
      </c>
    </row>
    <row r="263" spans="1:7" ht="12.75">
      <c r="A263" s="25"/>
      <c r="B263" s="25"/>
      <c r="C263" s="25">
        <v>4430</v>
      </c>
      <c r="D263" s="26" t="s">
        <v>81</v>
      </c>
      <c r="E263" s="42">
        <v>1080</v>
      </c>
      <c r="F263" s="42">
        <v>1074</v>
      </c>
      <c r="G263" s="45">
        <f t="shared" si="4"/>
        <v>99.44444444444444</v>
      </c>
    </row>
    <row r="264" spans="1:7" ht="13.5" customHeight="1">
      <c r="A264" s="25"/>
      <c r="B264" s="25"/>
      <c r="C264" s="25">
        <v>4440</v>
      </c>
      <c r="D264" s="79" t="s">
        <v>89</v>
      </c>
      <c r="E264" s="77">
        <v>33021</v>
      </c>
      <c r="F264" s="77">
        <v>24775</v>
      </c>
      <c r="G264" s="78">
        <f t="shared" si="4"/>
        <v>75.02801247690863</v>
      </c>
    </row>
    <row r="265" spans="1:7" ht="12.75">
      <c r="A265" s="25"/>
      <c r="B265" s="25" t="s">
        <v>201</v>
      </c>
      <c r="C265" s="25"/>
      <c r="D265" s="26" t="s">
        <v>228</v>
      </c>
      <c r="E265" s="42">
        <f>SUM(E266)</f>
        <v>260716</v>
      </c>
      <c r="F265" s="42">
        <f>SUM(F266)</f>
        <v>136904</v>
      </c>
      <c r="G265" s="45">
        <f t="shared" si="4"/>
        <v>52.510778011322664</v>
      </c>
    </row>
    <row r="266" spans="1:7" ht="12.75">
      <c r="A266" s="25"/>
      <c r="B266" s="25"/>
      <c r="C266" s="25">
        <v>4300</v>
      </c>
      <c r="D266" s="26" t="s">
        <v>75</v>
      </c>
      <c r="E266" s="57">
        <v>260716</v>
      </c>
      <c r="F266" s="57">
        <v>136904</v>
      </c>
      <c r="G266" s="45">
        <f t="shared" si="4"/>
        <v>52.510778011322664</v>
      </c>
    </row>
    <row r="267" spans="1:7" ht="12.75">
      <c r="A267" s="25"/>
      <c r="B267" s="25" t="s">
        <v>202</v>
      </c>
      <c r="C267" s="25"/>
      <c r="D267" s="26" t="s">
        <v>115</v>
      </c>
      <c r="E267" s="42">
        <f>SUM(E268)</f>
        <v>17281</v>
      </c>
      <c r="F267" s="42">
        <f>SUM(F268)</f>
        <v>2360</v>
      </c>
      <c r="G267" s="45">
        <f t="shared" si="4"/>
        <v>13.656617093918175</v>
      </c>
    </row>
    <row r="268" spans="1:7" ht="12.75">
      <c r="A268" s="25"/>
      <c r="B268" s="25"/>
      <c r="C268" s="25" t="s">
        <v>203</v>
      </c>
      <c r="D268" s="26" t="s">
        <v>103</v>
      </c>
      <c r="E268" s="57">
        <v>17281</v>
      </c>
      <c r="F268" s="57">
        <v>2360</v>
      </c>
      <c r="G268" s="45">
        <f t="shared" si="4"/>
        <v>13.656617093918175</v>
      </c>
    </row>
    <row r="269" spans="1:7" ht="12.75">
      <c r="A269" s="25"/>
      <c r="B269" s="25" t="s">
        <v>252</v>
      </c>
      <c r="C269" s="25"/>
      <c r="D269" s="26" t="s">
        <v>7</v>
      </c>
      <c r="E269" s="42">
        <f>SUM(E270:E274)</f>
        <v>25372</v>
      </c>
      <c r="F269" s="42">
        <f>SUM(F270:F274)</f>
        <v>18361</v>
      </c>
      <c r="G269" s="45">
        <f t="shared" si="4"/>
        <v>72.3671764149456</v>
      </c>
    </row>
    <row r="270" spans="2:7" ht="51">
      <c r="B270" s="25"/>
      <c r="C270" s="25" t="s">
        <v>194</v>
      </c>
      <c r="D270" s="26" t="s">
        <v>227</v>
      </c>
      <c r="E270" s="62">
        <v>1500</v>
      </c>
      <c r="F270" s="62">
        <v>1500</v>
      </c>
      <c r="G270" s="46">
        <f t="shared" si="4"/>
        <v>100</v>
      </c>
    </row>
    <row r="271" spans="2:7" ht="12.75">
      <c r="B271" s="25"/>
      <c r="C271" s="25" t="s">
        <v>193</v>
      </c>
      <c r="D271" s="26" t="s">
        <v>79</v>
      </c>
      <c r="E271" s="42">
        <v>50</v>
      </c>
      <c r="F271" s="42">
        <v>0</v>
      </c>
      <c r="G271" s="45">
        <f t="shared" si="4"/>
        <v>0</v>
      </c>
    </row>
    <row r="272" spans="1:7" ht="12.75">
      <c r="A272" s="25"/>
      <c r="B272" s="25"/>
      <c r="C272" s="25" t="s">
        <v>197</v>
      </c>
      <c r="D272" s="26" t="s">
        <v>76</v>
      </c>
      <c r="E272" s="42">
        <v>3000</v>
      </c>
      <c r="F272" s="42">
        <v>1099</v>
      </c>
      <c r="G272" s="45">
        <f t="shared" si="4"/>
        <v>36.63333333333333</v>
      </c>
    </row>
    <row r="273" spans="1:7" ht="12.75">
      <c r="A273" s="25"/>
      <c r="B273" s="25"/>
      <c r="C273" s="25" t="s">
        <v>204</v>
      </c>
      <c r="D273" s="26" t="s">
        <v>75</v>
      </c>
      <c r="E273" s="42">
        <v>1400</v>
      </c>
      <c r="F273" s="42">
        <v>360</v>
      </c>
      <c r="G273" s="45">
        <f t="shared" si="4"/>
        <v>25.714285714285715</v>
      </c>
    </row>
    <row r="274" spans="1:7" ht="12.75" customHeight="1">
      <c r="A274" s="25"/>
      <c r="B274" s="25"/>
      <c r="C274" s="25" t="s">
        <v>253</v>
      </c>
      <c r="D274" s="26" t="s">
        <v>89</v>
      </c>
      <c r="E274" s="42">
        <v>19422</v>
      </c>
      <c r="F274" s="42">
        <v>15402</v>
      </c>
      <c r="G274" s="45">
        <f t="shared" si="4"/>
        <v>79.30182267531666</v>
      </c>
    </row>
    <row r="275" spans="1:7" ht="12.75">
      <c r="A275" s="21" t="s">
        <v>208</v>
      </c>
      <c r="B275" s="21"/>
      <c r="C275" s="21"/>
      <c r="D275" s="23" t="s">
        <v>237</v>
      </c>
      <c r="E275" s="39">
        <f>SUM(E276+E281)</f>
        <v>200812</v>
      </c>
      <c r="F275" s="39">
        <f>SUM(F276+F281)</f>
        <v>55403</v>
      </c>
      <c r="G275" s="44">
        <f t="shared" si="4"/>
        <v>27.589486684062706</v>
      </c>
    </row>
    <row r="276" spans="2:7" ht="12.75">
      <c r="B276" s="27">
        <v>85154</v>
      </c>
      <c r="D276" s="27" t="s">
        <v>234</v>
      </c>
      <c r="E276" s="42">
        <f>SUM(E277:E280)</f>
        <v>90812</v>
      </c>
      <c r="F276" s="42">
        <f>SUM(F277:F280)</f>
        <v>23517</v>
      </c>
      <c r="G276" s="45">
        <f t="shared" si="4"/>
        <v>25.89635730960666</v>
      </c>
    </row>
    <row r="277" spans="1:7" ht="38.25">
      <c r="A277" s="25"/>
      <c r="B277" s="25"/>
      <c r="C277" s="25" t="s">
        <v>192</v>
      </c>
      <c r="D277" s="26" t="s">
        <v>101</v>
      </c>
      <c r="E277" s="62">
        <v>300</v>
      </c>
      <c r="F277" s="62">
        <v>0</v>
      </c>
      <c r="G277" s="46">
        <f t="shared" si="4"/>
        <v>0</v>
      </c>
    </row>
    <row r="278" spans="1:7" ht="12.75">
      <c r="A278" s="25"/>
      <c r="B278" s="25"/>
      <c r="C278" s="25" t="s">
        <v>197</v>
      </c>
      <c r="D278" s="26" t="s">
        <v>76</v>
      </c>
      <c r="E278" s="42">
        <v>47922</v>
      </c>
      <c r="F278" s="42">
        <v>3445</v>
      </c>
      <c r="G278" s="45">
        <f t="shared" si="4"/>
        <v>7.18876507658278</v>
      </c>
    </row>
    <row r="279" spans="1:7" ht="12.75">
      <c r="A279" s="25"/>
      <c r="B279" s="25"/>
      <c r="C279" s="25" t="s">
        <v>204</v>
      </c>
      <c r="D279" s="26" t="s">
        <v>75</v>
      </c>
      <c r="E279" s="42">
        <v>41790</v>
      </c>
      <c r="F279" s="42">
        <v>20072</v>
      </c>
      <c r="G279" s="45">
        <f t="shared" si="4"/>
        <v>48.030629337162</v>
      </c>
    </row>
    <row r="280" spans="1:7" ht="12.75">
      <c r="A280" s="25"/>
      <c r="B280" s="25"/>
      <c r="C280" s="25" t="s">
        <v>205</v>
      </c>
      <c r="D280" s="26" t="s">
        <v>88</v>
      </c>
      <c r="E280" s="42">
        <v>800</v>
      </c>
      <c r="F280" s="42">
        <v>0</v>
      </c>
      <c r="G280" s="45">
        <f t="shared" si="4"/>
        <v>0</v>
      </c>
    </row>
    <row r="281" spans="1:7" ht="12.75">
      <c r="A281" s="25"/>
      <c r="B281" s="25" t="s">
        <v>206</v>
      </c>
      <c r="C281" s="25"/>
      <c r="D281" s="26" t="s">
        <v>7</v>
      </c>
      <c r="E281" s="42">
        <f>SUM(E282:E283)</f>
        <v>110000</v>
      </c>
      <c r="F281" s="42">
        <f>SUM(F282:F283)</f>
        <v>31886</v>
      </c>
      <c r="G281" s="45">
        <f t="shared" si="4"/>
        <v>28.987272727272728</v>
      </c>
    </row>
    <row r="282" spans="1:7" ht="12.75">
      <c r="A282" s="25"/>
      <c r="B282" s="25"/>
      <c r="C282" s="25" t="s">
        <v>197</v>
      </c>
      <c r="D282" s="26" t="s">
        <v>76</v>
      </c>
      <c r="E282" s="42">
        <v>45000</v>
      </c>
      <c r="F282" s="42">
        <v>31886</v>
      </c>
      <c r="G282" s="45">
        <f t="shared" si="4"/>
        <v>70.85777777777778</v>
      </c>
    </row>
    <row r="283" spans="1:7" ht="12.75">
      <c r="A283" s="25"/>
      <c r="B283" s="25"/>
      <c r="C283" s="25" t="s">
        <v>207</v>
      </c>
      <c r="D283" s="26" t="s">
        <v>96</v>
      </c>
      <c r="E283" s="42">
        <v>65000</v>
      </c>
      <c r="F283" s="42">
        <v>0</v>
      </c>
      <c r="G283" s="45">
        <f t="shared" si="4"/>
        <v>0</v>
      </c>
    </row>
    <row r="284" spans="1:7" ht="12.75">
      <c r="A284" s="21" t="s">
        <v>209</v>
      </c>
      <c r="B284" s="21"/>
      <c r="C284" s="21"/>
      <c r="D284" s="22" t="s">
        <v>53</v>
      </c>
      <c r="E284" s="41">
        <f>SUM(E285+E293+E295+E298+E300+E302+E317+E321+E324)</f>
        <v>769577</v>
      </c>
      <c r="F284" s="41">
        <f>SUM(F285+F293+F295+F298+F300+F302+F317+F321+F324)</f>
        <v>374673</v>
      </c>
      <c r="G284" s="44">
        <f t="shared" si="4"/>
        <v>48.685576621962454</v>
      </c>
    </row>
    <row r="285" spans="1:7" ht="26.25" customHeight="1">
      <c r="A285" s="25"/>
      <c r="B285" s="25" t="s">
        <v>218</v>
      </c>
      <c r="C285" s="25"/>
      <c r="D285" s="12" t="s">
        <v>226</v>
      </c>
      <c r="E285" s="62">
        <f>SUM(E286:E292)</f>
        <v>296403</v>
      </c>
      <c r="F285" s="62">
        <f>SUM(F286:F292)</f>
        <v>97318</v>
      </c>
      <c r="G285" s="46">
        <f t="shared" si="4"/>
        <v>32.83300101550929</v>
      </c>
    </row>
    <row r="286" spans="1:7" ht="12.75">
      <c r="A286" s="25"/>
      <c r="B286" s="25"/>
      <c r="C286" s="25" t="s">
        <v>217</v>
      </c>
      <c r="D286" s="26" t="s">
        <v>111</v>
      </c>
      <c r="E286" s="42">
        <v>273426</v>
      </c>
      <c r="F286" s="42">
        <v>88520</v>
      </c>
      <c r="G286" s="45">
        <f t="shared" si="4"/>
        <v>32.37439014577985</v>
      </c>
    </row>
    <row r="287" spans="1:7" ht="12.75">
      <c r="A287" s="25"/>
      <c r="B287" s="25"/>
      <c r="C287" s="25" t="s">
        <v>219</v>
      </c>
      <c r="D287" s="26" t="s">
        <v>86</v>
      </c>
      <c r="E287" s="42">
        <v>4521</v>
      </c>
      <c r="F287" s="42">
        <v>1130</v>
      </c>
      <c r="G287" s="45">
        <f t="shared" si="4"/>
        <v>24.9944702499447</v>
      </c>
    </row>
    <row r="288" spans="1:7" ht="12.75">
      <c r="A288" s="25"/>
      <c r="B288" s="25"/>
      <c r="C288" s="25" t="s">
        <v>193</v>
      </c>
      <c r="D288" s="26" t="s">
        <v>79</v>
      </c>
      <c r="E288" s="42">
        <v>10822</v>
      </c>
      <c r="F288" s="42">
        <v>1298</v>
      </c>
      <c r="G288" s="45">
        <f t="shared" si="4"/>
        <v>11.994086120864905</v>
      </c>
    </row>
    <row r="289" spans="1:7" ht="12.75">
      <c r="A289" s="25"/>
      <c r="B289" s="25"/>
      <c r="C289" s="25" t="s">
        <v>220</v>
      </c>
      <c r="D289" s="26" t="s">
        <v>80</v>
      </c>
      <c r="E289" s="42">
        <v>111</v>
      </c>
      <c r="F289" s="42">
        <v>28</v>
      </c>
      <c r="G289" s="45">
        <f t="shared" si="4"/>
        <v>25.225225225225227</v>
      </c>
    </row>
    <row r="290" spans="1:7" ht="12.75">
      <c r="A290" s="25"/>
      <c r="B290" s="25"/>
      <c r="C290" s="25" t="s">
        <v>197</v>
      </c>
      <c r="D290" s="26" t="s">
        <v>76</v>
      </c>
      <c r="E290" s="42">
        <v>605</v>
      </c>
      <c r="F290" s="42">
        <v>305</v>
      </c>
      <c r="G290" s="45">
        <f t="shared" si="4"/>
        <v>50.413223140495866</v>
      </c>
    </row>
    <row r="291" spans="1:7" ht="12.75">
      <c r="A291" s="25"/>
      <c r="B291" s="25"/>
      <c r="C291" s="25" t="s">
        <v>204</v>
      </c>
      <c r="D291" s="26" t="s">
        <v>75</v>
      </c>
      <c r="E291" s="42">
        <v>1414</v>
      </c>
      <c r="F291" s="42">
        <v>533</v>
      </c>
      <c r="G291" s="45">
        <f t="shared" si="4"/>
        <v>37.6944837340877</v>
      </c>
    </row>
    <row r="292" spans="1:7" ht="26.25" customHeight="1">
      <c r="A292" s="25"/>
      <c r="B292" s="25"/>
      <c r="C292" s="25" t="s">
        <v>185</v>
      </c>
      <c r="D292" s="26" t="s">
        <v>107</v>
      </c>
      <c r="E292" s="62">
        <v>5504</v>
      </c>
      <c r="F292" s="62">
        <v>5504</v>
      </c>
      <c r="G292" s="46">
        <f t="shared" si="4"/>
        <v>100</v>
      </c>
    </row>
    <row r="293" spans="1:7" ht="38.25">
      <c r="A293" s="25"/>
      <c r="B293" s="25" t="s">
        <v>210</v>
      </c>
      <c r="C293" s="25"/>
      <c r="D293" s="26" t="s">
        <v>54</v>
      </c>
      <c r="E293" s="58">
        <v>6900</v>
      </c>
      <c r="F293" s="58">
        <v>1312</v>
      </c>
      <c r="G293" s="46">
        <f t="shared" si="4"/>
        <v>19.014492753623188</v>
      </c>
    </row>
    <row r="294" spans="1:7" ht="12.75">
      <c r="A294" s="25"/>
      <c r="B294" s="25"/>
      <c r="C294" s="25">
        <v>4130</v>
      </c>
      <c r="D294" s="26" t="s">
        <v>109</v>
      </c>
      <c r="E294" s="57">
        <v>6900</v>
      </c>
      <c r="F294" s="57">
        <v>1312</v>
      </c>
      <c r="G294" s="45">
        <f t="shared" si="4"/>
        <v>19.014492753623188</v>
      </c>
    </row>
    <row r="295" spans="1:7" ht="25.5">
      <c r="A295" s="25"/>
      <c r="B295" s="25" t="s">
        <v>211</v>
      </c>
      <c r="C295" s="25"/>
      <c r="D295" s="26" t="s">
        <v>110</v>
      </c>
      <c r="E295" s="58">
        <f>SUM(E296+E297)</f>
        <v>94700</v>
      </c>
      <c r="F295" s="58">
        <f>SUM(F296:F297)</f>
        <v>59639</v>
      </c>
      <c r="G295" s="46">
        <f t="shared" si="4"/>
        <v>62.976768743400214</v>
      </c>
    </row>
    <row r="296" spans="1:7" ht="12.75">
      <c r="A296" s="25"/>
      <c r="B296" s="25"/>
      <c r="C296" s="25">
        <v>3110</v>
      </c>
      <c r="D296" s="26" t="s">
        <v>111</v>
      </c>
      <c r="E296" s="57">
        <v>89800</v>
      </c>
      <c r="F296" s="57">
        <v>58008</v>
      </c>
      <c r="G296" s="45">
        <f t="shared" si="4"/>
        <v>64.59688195991092</v>
      </c>
    </row>
    <row r="297" spans="1:7" ht="12.75">
      <c r="A297" s="25"/>
      <c r="B297" s="25"/>
      <c r="C297" s="25">
        <v>4110</v>
      </c>
      <c r="D297" s="26" t="s">
        <v>79</v>
      </c>
      <c r="E297" s="42">
        <v>4900</v>
      </c>
      <c r="F297" s="57">
        <v>1631</v>
      </c>
      <c r="G297" s="45">
        <f t="shared" si="4"/>
        <v>33.285714285714285</v>
      </c>
    </row>
    <row r="298" spans="1:7" ht="12.75">
      <c r="A298" s="25"/>
      <c r="B298" s="25" t="s">
        <v>212</v>
      </c>
      <c r="C298" s="25"/>
      <c r="D298" s="26" t="s">
        <v>55</v>
      </c>
      <c r="E298" s="42">
        <v>141500</v>
      </c>
      <c r="F298" s="57">
        <v>69713</v>
      </c>
      <c r="G298" s="45">
        <f t="shared" si="4"/>
        <v>49.26713780918728</v>
      </c>
    </row>
    <row r="299" spans="1:7" ht="12.75">
      <c r="A299" s="25"/>
      <c r="B299" s="25"/>
      <c r="C299" s="25" t="s">
        <v>217</v>
      </c>
      <c r="D299" s="26" t="s">
        <v>111</v>
      </c>
      <c r="E299" s="42">
        <v>141500</v>
      </c>
      <c r="F299" s="57">
        <v>69713</v>
      </c>
      <c r="G299" s="45">
        <f t="shared" si="4"/>
        <v>49.26713780918728</v>
      </c>
    </row>
    <row r="300" spans="1:7" ht="12.75">
      <c r="A300" s="25"/>
      <c r="B300" s="25" t="s">
        <v>213</v>
      </c>
      <c r="C300" s="25"/>
      <c r="D300" s="26" t="s">
        <v>56</v>
      </c>
      <c r="E300" s="57">
        <v>6000</v>
      </c>
      <c r="F300" s="57">
        <v>3435</v>
      </c>
      <c r="G300" s="45">
        <f t="shared" si="4"/>
        <v>57.25</v>
      </c>
    </row>
    <row r="301" spans="1:7" ht="12.75">
      <c r="A301" s="25"/>
      <c r="B301" s="25"/>
      <c r="C301" s="25">
        <v>3110</v>
      </c>
      <c r="D301" s="26" t="s">
        <v>111</v>
      </c>
      <c r="E301" s="57">
        <v>6000</v>
      </c>
      <c r="F301" s="57">
        <v>3435</v>
      </c>
      <c r="G301" s="45">
        <f t="shared" si="4"/>
        <v>57.25</v>
      </c>
    </row>
    <row r="302" spans="1:7" ht="12.75">
      <c r="A302" s="25"/>
      <c r="B302" s="25" t="s">
        <v>214</v>
      </c>
      <c r="C302" s="25"/>
      <c r="D302" s="26" t="s">
        <v>57</v>
      </c>
      <c r="E302" s="57">
        <f>SUM(E303:E316)</f>
        <v>164210</v>
      </c>
      <c r="F302" s="57">
        <f>SUM(F303:F316)</f>
        <v>92085</v>
      </c>
      <c r="G302" s="45">
        <f t="shared" si="4"/>
        <v>56.07758358199866</v>
      </c>
    </row>
    <row r="303" spans="1:7" ht="25.5">
      <c r="A303" s="25"/>
      <c r="B303" s="25"/>
      <c r="C303" s="25">
        <v>3020</v>
      </c>
      <c r="D303" s="26" t="s">
        <v>92</v>
      </c>
      <c r="E303" s="57">
        <v>170</v>
      </c>
      <c r="F303" s="57">
        <v>36</v>
      </c>
      <c r="G303" s="45">
        <f t="shared" si="4"/>
        <v>21.176470588235293</v>
      </c>
    </row>
    <row r="304" spans="1:7" ht="12.75">
      <c r="A304" s="25"/>
      <c r="B304" s="25"/>
      <c r="C304" s="25">
        <v>4010</v>
      </c>
      <c r="D304" s="26" t="s">
        <v>86</v>
      </c>
      <c r="E304" s="57">
        <v>111250</v>
      </c>
      <c r="F304" s="57">
        <v>59331</v>
      </c>
      <c r="G304" s="45">
        <f t="shared" si="4"/>
        <v>53.33123595505618</v>
      </c>
    </row>
    <row r="305" spans="1:7" ht="12.75">
      <c r="A305" s="25"/>
      <c r="B305" s="25"/>
      <c r="C305" s="25">
        <v>4040</v>
      </c>
      <c r="D305" s="26" t="s">
        <v>87</v>
      </c>
      <c r="E305" s="57">
        <v>6760</v>
      </c>
      <c r="F305" s="57">
        <v>5943</v>
      </c>
      <c r="G305" s="45">
        <f t="shared" si="4"/>
        <v>87.91420118343196</v>
      </c>
    </row>
    <row r="306" spans="1:7" ht="12.75">
      <c r="A306" s="25"/>
      <c r="B306" s="25"/>
      <c r="C306" s="25">
        <v>4110</v>
      </c>
      <c r="D306" s="26" t="s">
        <v>79</v>
      </c>
      <c r="E306" s="57">
        <v>21680</v>
      </c>
      <c r="F306" s="57">
        <v>11438</v>
      </c>
      <c r="G306" s="45">
        <f t="shared" si="4"/>
        <v>52.75830258302583</v>
      </c>
    </row>
    <row r="307" spans="1:7" ht="12.75">
      <c r="A307" s="25"/>
      <c r="B307" s="25"/>
      <c r="C307" s="25">
        <v>4120</v>
      </c>
      <c r="D307" s="26" t="s">
        <v>80</v>
      </c>
      <c r="E307" s="57">
        <v>2920</v>
      </c>
      <c r="F307" s="57">
        <v>1541</v>
      </c>
      <c r="G307" s="45">
        <f t="shared" si="4"/>
        <v>52.773972602739725</v>
      </c>
    </row>
    <row r="308" spans="1:7" ht="12.75">
      <c r="A308" s="25"/>
      <c r="B308" s="25"/>
      <c r="C308" s="25">
        <v>4210</v>
      </c>
      <c r="D308" s="26" t="s">
        <v>76</v>
      </c>
      <c r="E308" s="57">
        <v>4760</v>
      </c>
      <c r="F308" s="57">
        <v>3297</v>
      </c>
      <c r="G308" s="45">
        <f t="shared" si="4"/>
        <v>69.26470588235294</v>
      </c>
    </row>
    <row r="309" spans="1:7" ht="12.75">
      <c r="A309" s="25"/>
      <c r="B309" s="25"/>
      <c r="C309" s="25">
        <v>4260</v>
      </c>
      <c r="D309" s="26" t="s">
        <v>93</v>
      </c>
      <c r="E309" s="57">
        <v>3230</v>
      </c>
      <c r="F309" s="57">
        <v>2113</v>
      </c>
      <c r="G309" s="45">
        <f t="shared" si="4"/>
        <v>65.41795665634675</v>
      </c>
    </row>
    <row r="310" spans="1:7" ht="12.75">
      <c r="A310" s="25"/>
      <c r="B310" s="25"/>
      <c r="C310" s="25" t="s">
        <v>207</v>
      </c>
      <c r="D310" s="26" t="s">
        <v>96</v>
      </c>
      <c r="E310" s="57">
        <v>400</v>
      </c>
      <c r="F310" s="57">
        <v>0</v>
      </c>
      <c r="G310" s="45">
        <f t="shared" si="4"/>
        <v>0</v>
      </c>
    </row>
    <row r="311" spans="1:7" ht="12.75">
      <c r="A311" s="25"/>
      <c r="B311" s="25"/>
      <c r="C311" s="25" t="s">
        <v>221</v>
      </c>
      <c r="D311" s="26" t="s">
        <v>106</v>
      </c>
      <c r="E311" s="57">
        <v>200</v>
      </c>
      <c r="F311" s="57">
        <v>56</v>
      </c>
      <c r="G311" s="45">
        <f t="shared" si="4"/>
        <v>28</v>
      </c>
    </row>
    <row r="312" spans="1:7" ht="12.75">
      <c r="A312" s="25"/>
      <c r="B312" s="25"/>
      <c r="C312" s="25">
        <v>4300</v>
      </c>
      <c r="D312" s="26" t="s">
        <v>75</v>
      </c>
      <c r="E312" s="57">
        <v>7550</v>
      </c>
      <c r="F312" s="57">
        <v>4028</v>
      </c>
      <c r="G312" s="45">
        <f t="shared" si="4"/>
        <v>53.35099337748344</v>
      </c>
    </row>
    <row r="313" spans="1:7" ht="12.75">
      <c r="A313" s="25"/>
      <c r="B313" s="25"/>
      <c r="C313" s="25">
        <v>4410</v>
      </c>
      <c r="D313" s="26" t="s">
        <v>88</v>
      </c>
      <c r="E313" s="57">
        <v>1070</v>
      </c>
      <c r="F313" s="57">
        <v>557</v>
      </c>
      <c r="G313" s="45">
        <f aca="true" t="shared" si="5" ref="G313:G376">SUM(F313*100/E313)</f>
        <v>52.05607476635514</v>
      </c>
    </row>
    <row r="314" spans="1:7" ht="12.75">
      <c r="A314" s="25"/>
      <c r="B314" s="25"/>
      <c r="C314" s="25">
        <v>4430</v>
      </c>
      <c r="D314" s="26" t="s">
        <v>81</v>
      </c>
      <c r="E314" s="57">
        <v>410</v>
      </c>
      <c r="F314" s="57">
        <v>323</v>
      </c>
      <c r="G314" s="45">
        <f t="shared" si="5"/>
        <v>78.78048780487805</v>
      </c>
    </row>
    <row r="315" spans="1:7" ht="14.25" customHeight="1">
      <c r="A315" s="25"/>
      <c r="B315" s="25"/>
      <c r="C315" s="25">
        <v>4440</v>
      </c>
      <c r="D315" s="79" t="s">
        <v>89</v>
      </c>
      <c r="E315" s="80">
        <v>2860</v>
      </c>
      <c r="F315" s="80">
        <v>2478</v>
      </c>
      <c r="G315" s="78">
        <f t="shared" si="5"/>
        <v>86.64335664335664</v>
      </c>
    </row>
    <row r="316" spans="1:7" ht="25.5">
      <c r="A316" s="25"/>
      <c r="B316" s="25"/>
      <c r="C316" s="25" t="s">
        <v>185</v>
      </c>
      <c r="D316" s="26" t="s">
        <v>107</v>
      </c>
      <c r="E316" s="57">
        <v>950</v>
      </c>
      <c r="F316" s="57">
        <v>944</v>
      </c>
      <c r="G316" s="45">
        <f t="shared" si="5"/>
        <v>99.36842105263158</v>
      </c>
    </row>
    <row r="317" spans="1:7" ht="12.75" customHeight="1">
      <c r="A317" s="25"/>
      <c r="B317" s="25" t="s">
        <v>215</v>
      </c>
      <c r="C317" s="25"/>
      <c r="D317" s="79" t="s">
        <v>112</v>
      </c>
      <c r="E317" s="77">
        <f>SUM(E318:E320)</f>
        <v>12135</v>
      </c>
      <c r="F317" s="77">
        <f>SUM(F318:F320)</f>
        <v>4577</v>
      </c>
      <c r="G317" s="78">
        <f t="shared" si="5"/>
        <v>37.7173465183354</v>
      </c>
    </row>
    <row r="318" spans="1:7" ht="12.75">
      <c r="A318" s="25"/>
      <c r="B318" s="25"/>
      <c r="C318" s="25">
        <v>4110</v>
      </c>
      <c r="D318" s="26" t="s">
        <v>79</v>
      </c>
      <c r="E318" s="57">
        <v>1826</v>
      </c>
      <c r="F318" s="57">
        <v>527</v>
      </c>
      <c r="G318" s="45">
        <f t="shared" si="5"/>
        <v>28.860898138006572</v>
      </c>
    </row>
    <row r="319" spans="1:7" ht="12.75">
      <c r="A319" s="25"/>
      <c r="B319" s="25"/>
      <c r="C319" s="25">
        <v>4120</v>
      </c>
      <c r="D319" s="26" t="s">
        <v>80</v>
      </c>
      <c r="E319" s="57">
        <v>251</v>
      </c>
      <c r="F319" s="57">
        <v>0</v>
      </c>
      <c r="G319" s="45">
        <f t="shared" si="5"/>
        <v>0</v>
      </c>
    </row>
    <row r="320" spans="1:7" ht="12.75">
      <c r="A320" s="25"/>
      <c r="B320" s="25"/>
      <c r="C320" s="25">
        <v>4300</v>
      </c>
      <c r="D320" s="26" t="s">
        <v>75</v>
      </c>
      <c r="E320" s="57">
        <v>10058</v>
      </c>
      <c r="F320" s="57">
        <v>4050</v>
      </c>
      <c r="G320" s="45">
        <f t="shared" si="5"/>
        <v>40.26645456353152</v>
      </c>
    </row>
    <row r="321" spans="1:7" ht="12.75">
      <c r="A321" s="25"/>
      <c r="B321" s="25" t="s">
        <v>216</v>
      </c>
      <c r="C321" s="25"/>
      <c r="D321" s="27" t="s">
        <v>173</v>
      </c>
      <c r="E321" s="57">
        <f>SUM(E322:E323)</f>
        <v>31629</v>
      </c>
      <c r="F321" s="57">
        <f>SUM(F322:F323)</f>
        <v>31629</v>
      </c>
      <c r="G321" s="45">
        <f t="shared" si="5"/>
        <v>100</v>
      </c>
    </row>
    <row r="322" spans="1:7" ht="38.25">
      <c r="A322" s="25"/>
      <c r="B322" s="25"/>
      <c r="C322" s="25" t="s">
        <v>222</v>
      </c>
      <c r="D322" s="26" t="s">
        <v>225</v>
      </c>
      <c r="E322" s="58">
        <v>259</v>
      </c>
      <c r="F322" s="58">
        <v>259</v>
      </c>
      <c r="G322" s="46">
        <f t="shared" si="5"/>
        <v>100</v>
      </c>
    </row>
    <row r="323" spans="1:7" ht="12.75">
      <c r="A323" s="25"/>
      <c r="C323" s="25" t="s">
        <v>217</v>
      </c>
      <c r="D323" s="26" t="s">
        <v>113</v>
      </c>
      <c r="E323" s="57">
        <v>31370</v>
      </c>
      <c r="F323" s="57">
        <v>31370</v>
      </c>
      <c r="G323" s="45">
        <f t="shared" si="5"/>
        <v>100</v>
      </c>
    </row>
    <row r="324" spans="1:7" ht="12.75">
      <c r="A324" s="25"/>
      <c r="B324" s="25" t="s">
        <v>223</v>
      </c>
      <c r="C324" s="25"/>
      <c r="D324" s="26" t="s">
        <v>7</v>
      </c>
      <c r="E324" s="57">
        <f>SUM(E325:E326)</f>
        <v>16100</v>
      </c>
      <c r="F324" s="57">
        <f>SUM(F325:F326)</f>
        <v>14965</v>
      </c>
      <c r="G324" s="45">
        <f t="shared" si="5"/>
        <v>92.95031055900621</v>
      </c>
    </row>
    <row r="325" spans="1:7" ht="12.75">
      <c r="A325" s="25"/>
      <c r="B325" s="25"/>
      <c r="C325" s="25">
        <v>3110</v>
      </c>
      <c r="D325" s="26" t="s">
        <v>113</v>
      </c>
      <c r="E325" s="57">
        <v>15200</v>
      </c>
      <c r="F325" s="57">
        <v>14182</v>
      </c>
      <c r="G325" s="45">
        <f t="shared" si="5"/>
        <v>93.30263157894737</v>
      </c>
    </row>
    <row r="326" spans="1:7" ht="12.75">
      <c r="A326" s="25"/>
      <c r="B326" s="25"/>
      <c r="C326" s="25">
        <v>4300</v>
      </c>
      <c r="D326" s="26" t="s">
        <v>75</v>
      </c>
      <c r="E326" s="57">
        <v>900</v>
      </c>
      <c r="F326" s="57">
        <v>783</v>
      </c>
      <c r="G326" s="45">
        <f t="shared" si="5"/>
        <v>87</v>
      </c>
    </row>
    <row r="327" spans="1:7" ht="12.75">
      <c r="A327" s="21">
        <v>854</v>
      </c>
      <c r="B327" s="21"/>
      <c r="C327" s="21"/>
      <c r="D327" s="22" t="s">
        <v>58</v>
      </c>
      <c r="E327" s="39">
        <f>SUM(E328+E341)</f>
        <v>198874</v>
      </c>
      <c r="F327" s="39">
        <f>SUM(F328+F341)</f>
        <v>75934</v>
      </c>
      <c r="G327" s="44">
        <f t="shared" si="5"/>
        <v>38.18196445990929</v>
      </c>
    </row>
    <row r="328" spans="1:7" ht="12.75">
      <c r="A328" s="25"/>
      <c r="B328" s="25">
        <v>85401</v>
      </c>
      <c r="C328" s="25"/>
      <c r="D328" s="26" t="s">
        <v>114</v>
      </c>
      <c r="E328" s="57">
        <f>SUM(E329:E340)</f>
        <v>198151</v>
      </c>
      <c r="F328" s="57">
        <f>SUM(F329:F340)</f>
        <v>75934</v>
      </c>
      <c r="G328" s="45">
        <f t="shared" si="5"/>
        <v>38.32128023577978</v>
      </c>
    </row>
    <row r="329" spans="1:7" ht="25.5">
      <c r="A329" s="25"/>
      <c r="B329" s="25"/>
      <c r="C329" s="25">
        <v>3020</v>
      </c>
      <c r="D329" s="26" t="s">
        <v>92</v>
      </c>
      <c r="E329" s="57">
        <v>4888</v>
      </c>
      <c r="F329" s="57">
        <v>1456</v>
      </c>
      <c r="G329" s="45">
        <f t="shared" si="5"/>
        <v>29.78723404255319</v>
      </c>
    </row>
    <row r="330" spans="1:7" ht="12.75">
      <c r="A330" s="25"/>
      <c r="B330" s="25"/>
      <c r="C330" s="25">
        <v>4010</v>
      </c>
      <c r="D330" s="26" t="s">
        <v>86</v>
      </c>
      <c r="E330" s="57">
        <v>121295</v>
      </c>
      <c r="F330" s="57">
        <v>49168</v>
      </c>
      <c r="G330" s="45">
        <f t="shared" si="5"/>
        <v>40.53588358959561</v>
      </c>
    </row>
    <row r="331" spans="1:7" ht="12.75">
      <c r="A331" s="25"/>
      <c r="B331" s="25"/>
      <c r="C331" s="25">
        <v>4040</v>
      </c>
      <c r="D331" s="26" t="s">
        <v>87</v>
      </c>
      <c r="E331" s="57">
        <v>9429</v>
      </c>
      <c r="F331" s="57">
        <v>5163</v>
      </c>
      <c r="G331" s="45">
        <f t="shared" si="5"/>
        <v>54.756601972637604</v>
      </c>
    </row>
    <row r="332" spans="1:7" ht="12.75">
      <c r="A332" s="25"/>
      <c r="B332" s="25"/>
      <c r="C332" s="25">
        <v>4110</v>
      </c>
      <c r="D332" s="26" t="s">
        <v>79</v>
      </c>
      <c r="E332" s="57">
        <v>24330</v>
      </c>
      <c r="F332" s="57">
        <v>11459</v>
      </c>
      <c r="G332" s="45">
        <f t="shared" si="5"/>
        <v>47.09823263460748</v>
      </c>
    </row>
    <row r="333" spans="1:7" ht="12.75">
      <c r="A333" s="25"/>
      <c r="B333" s="25"/>
      <c r="C333" s="25">
        <v>4120</v>
      </c>
      <c r="D333" s="26" t="s">
        <v>80</v>
      </c>
      <c r="E333" s="57">
        <v>3300</v>
      </c>
      <c r="F333" s="57">
        <v>1572</v>
      </c>
      <c r="G333" s="45">
        <f t="shared" si="5"/>
        <v>47.63636363636363</v>
      </c>
    </row>
    <row r="334" spans="1:7" ht="25.5">
      <c r="A334" s="25"/>
      <c r="B334" s="25"/>
      <c r="C334" s="25">
        <v>4140</v>
      </c>
      <c r="D334" s="26" t="s">
        <v>104</v>
      </c>
      <c r="E334" s="57">
        <v>638</v>
      </c>
      <c r="F334" s="57">
        <v>0</v>
      </c>
      <c r="G334" s="45">
        <f t="shared" si="5"/>
        <v>0</v>
      </c>
    </row>
    <row r="335" spans="1:7" ht="12.75">
      <c r="A335" s="25"/>
      <c r="B335" s="25"/>
      <c r="C335" s="25">
        <v>4210</v>
      </c>
      <c r="D335" s="26" t="s">
        <v>76</v>
      </c>
      <c r="E335" s="57">
        <v>4227</v>
      </c>
      <c r="F335" s="57">
        <v>810</v>
      </c>
      <c r="G335" s="45">
        <f t="shared" si="5"/>
        <v>19.162526614620297</v>
      </c>
    </row>
    <row r="336" spans="1:7" ht="12.75">
      <c r="A336" s="25"/>
      <c r="B336" s="25"/>
      <c r="C336" s="25">
        <v>4260</v>
      </c>
      <c r="D336" s="26" t="s">
        <v>93</v>
      </c>
      <c r="E336" s="57">
        <v>1519</v>
      </c>
      <c r="F336" s="57">
        <v>479</v>
      </c>
      <c r="G336" s="45">
        <f t="shared" si="5"/>
        <v>31.5339038841343</v>
      </c>
    </row>
    <row r="337" spans="1:7" ht="12.75">
      <c r="A337" s="25"/>
      <c r="B337" s="25"/>
      <c r="C337" s="25">
        <v>4270</v>
      </c>
      <c r="D337" s="26" t="s">
        <v>77</v>
      </c>
      <c r="E337" s="57">
        <v>20000</v>
      </c>
      <c r="F337" s="57">
        <v>0</v>
      </c>
      <c r="G337" s="45">
        <f t="shared" si="5"/>
        <v>0</v>
      </c>
    </row>
    <row r="338" spans="1:7" ht="12.75">
      <c r="A338" s="25"/>
      <c r="B338" s="25"/>
      <c r="C338" s="25">
        <v>4300</v>
      </c>
      <c r="D338" s="26" t="s">
        <v>75</v>
      </c>
      <c r="E338" s="57">
        <v>740</v>
      </c>
      <c r="F338" s="57">
        <v>197</v>
      </c>
      <c r="G338" s="45">
        <f t="shared" si="5"/>
        <v>26.62162162162162</v>
      </c>
    </row>
    <row r="339" spans="1:7" ht="12.75">
      <c r="A339" s="25"/>
      <c r="B339" s="25"/>
      <c r="C339" s="25">
        <v>4410</v>
      </c>
      <c r="D339" s="26" t="s">
        <v>88</v>
      </c>
      <c r="E339" s="57">
        <v>1080</v>
      </c>
      <c r="F339" s="57">
        <v>590</v>
      </c>
      <c r="G339" s="45">
        <f t="shared" si="5"/>
        <v>54.629629629629626</v>
      </c>
    </row>
    <row r="340" spans="1:7" ht="25.5">
      <c r="A340" s="25"/>
      <c r="B340" s="25"/>
      <c r="C340" s="25">
        <v>4440</v>
      </c>
      <c r="D340" s="26" t="s">
        <v>89</v>
      </c>
      <c r="E340" s="57">
        <v>6705</v>
      </c>
      <c r="F340" s="57">
        <v>5040</v>
      </c>
      <c r="G340" s="45">
        <f t="shared" si="5"/>
        <v>75.16778523489933</v>
      </c>
    </row>
    <row r="341" spans="1:7" ht="12.75">
      <c r="A341" s="25"/>
      <c r="B341" s="25">
        <v>85446</v>
      </c>
      <c r="C341" s="25"/>
      <c r="D341" s="26" t="s">
        <v>115</v>
      </c>
      <c r="E341" s="57">
        <v>723</v>
      </c>
      <c r="F341" s="57">
        <v>0</v>
      </c>
      <c r="G341" s="45">
        <f t="shared" si="5"/>
        <v>0</v>
      </c>
    </row>
    <row r="342" spans="1:7" ht="12.75">
      <c r="A342" s="25"/>
      <c r="B342" s="25"/>
      <c r="C342" s="25">
        <v>3250</v>
      </c>
      <c r="D342" s="26" t="s">
        <v>103</v>
      </c>
      <c r="E342" s="57">
        <v>723</v>
      </c>
      <c r="F342" s="57">
        <v>0</v>
      </c>
      <c r="G342" s="45">
        <f t="shared" si="5"/>
        <v>0</v>
      </c>
    </row>
    <row r="343" spans="1:7" ht="12.75">
      <c r="A343" s="21">
        <v>900</v>
      </c>
      <c r="B343" s="21"/>
      <c r="C343" s="21"/>
      <c r="D343" s="22" t="s">
        <v>60</v>
      </c>
      <c r="E343" s="39">
        <f>SUM(E344+E346+E350+E353+E355+E358)</f>
        <v>505168</v>
      </c>
      <c r="F343" s="39">
        <f>SUM(F344+F346+F350+F353+F355+F358)</f>
        <v>171951</v>
      </c>
      <c r="G343" s="44">
        <f t="shared" si="5"/>
        <v>34.03837931143699</v>
      </c>
    </row>
    <row r="344" spans="1:7" ht="12.75">
      <c r="A344" s="25"/>
      <c r="B344" s="25">
        <v>90001</v>
      </c>
      <c r="C344" s="25"/>
      <c r="D344" s="26" t="s">
        <v>116</v>
      </c>
      <c r="E344" s="57">
        <v>10000</v>
      </c>
      <c r="F344" s="57">
        <v>364</v>
      </c>
      <c r="G344" s="45">
        <f t="shared" si="5"/>
        <v>3.64</v>
      </c>
    </row>
    <row r="345" spans="1:7" ht="12.75">
      <c r="A345" s="25"/>
      <c r="B345" s="25"/>
      <c r="C345" s="25">
        <v>4430</v>
      </c>
      <c r="D345" s="26" t="s">
        <v>81</v>
      </c>
      <c r="E345" s="57">
        <v>10000</v>
      </c>
      <c r="F345" s="57">
        <v>364</v>
      </c>
      <c r="G345" s="45">
        <f t="shared" si="5"/>
        <v>3.64</v>
      </c>
    </row>
    <row r="346" spans="1:7" ht="12.75">
      <c r="A346" s="25"/>
      <c r="B346" s="25">
        <v>90003</v>
      </c>
      <c r="C346" s="25"/>
      <c r="D346" s="26" t="s">
        <v>117</v>
      </c>
      <c r="E346" s="57">
        <f>SUM(E347:E349)</f>
        <v>62000</v>
      </c>
      <c r="F346" s="57">
        <f>SUM(F347:F349)</f>
        <v>2393</v>
      </c>
      <c r="G346" s="45">
        <f t="shared" si="5"/>
        <v>3.859677419354839</v>
      </c>
    </row>
    <row r="347" spans="1:7" ht="12.75">
      <c r="A347" s="25"/>
      <c r="B347" s="25"/>
      <c r="C347" s="25">
        <v>4210</v>
      </c>
      <c r="D347" s="26" t="s">
        <v>76</v>
      </c>
      <c r="E347" s="57">
        <v>3000</v>
      </c>
      <c r="F347" s="57">
        <v>452</v>
      </c>
      <c r="G347" s="45">
        <f t="shared" si="5"/>
        <v>15.066666666666666</v>
      </c>
    </row>
    <row r="348" spans="1:7" ht="12.75">
      <c r="A348" s="25"/>
      <c r="B348" s="25"/>
      <c r="C348" s="25">
        <v>4300</v>
      </c>
      <c r="D348" s="26" t="s">
        <v>75</v>
      </c>
      <c r="E348" s="57">
        <v>9000</v>
      </c>
      <c r="F348" s="57">
        <v>1941</v>
      </c>
      <c r="G348" s="45">
        <f t="shared" si="5"/>
        <v>21.566666666666666</v>
      </c>
    </row>
    <row r="349" spans="1:7" ht="51">
      <c r="A349" s="25"/>
      <c r="B349" s="25"/>
      <c r="C349" s="25" t="s">
        <v>224</v>
      </c>
      <c r="D349" s="26" t="s">
        <v>120</v>
      </c>
      <c r="E349" s="58">
        <v>50000</v>
      </c>
      <c r="F349" s="58">
        <v>0</v>
      </c>
      <c r="G349" s="46">
        <f t="shared" si="5"/>
        <v>0</v>
      </c>
    </row>
    <row r="350" spans="1:7" ht="12.75">
      <c r="A350" s="25"/>
      <c r="B350" s="25">
        <v>90004</v>
      </c>
      <c r="C350" s="25"/>
      <c r="D350" s="26" t="s">
        <v>118</v>
      </c>
      <c r="E350" s="57">
        <f>SUM(E351:E352)</f>
        <v>3570</v>
      </c>
      <c r="F350" s="57">
        <f>SUM(F351:F352)</f>
        <v>638</v>
      </c>
      <c r="G350" s="45">
        <f t="shared" si="5"/>
        <v>17.871148459383754</v>
      </c>
    </row>
    <row r="351" spans="1:7" ht="12.75">
      <c r="A351" s="25"/>
      <c r="B351" s="25"/>
      <c r="C351" s="25">
        <v>4210</v>
      </c>
      <c r="D351" s="26" t="s">
        <v>76</v>
      </c>
      <c r="E351" s="57">
        <v>2000</v>
      </c>
      <c r="F351" s="57">
        <v>638</v>
      </c>
      <c r="G351" s="45">
        <f t="shared" si="5"/>
        <v>31.9</v>
      </c>
    </row>
    <row r="352" spans="1:7" ht="12.75">
      <c r="A352" s="25"/>
      <c r="B352" s="25"/>
      <c r="C352" s="25">
        <v>4300</v>
      </c>
      <c r="D352" s="26" t="s">
        <v>75</v>
      </c>
      <c r="E352" s="57">
        <v>1570</v>
      </c>
      <c r="F352" s="57">
        <v>0</v>
      </c>
      <c r="G352" s="45">
        <f t="shared" si="5"/>
        <v>0</v>
      </c>
    </row>
    <row r="353" spans="1:7" ht="12.75">
      <c r="A353" s="25"/>
      <c r="B353" s="25">
        <v>90013</v>
      </c>
      <c r="C353" s="25"/>
      <c r="D353" s="26" t="s">
        <v>119</v>
      </c>
      <c r="E353" s="57">
        <v>6750</v>
      </c>
      <c r="F353" s="57">
        <v>0</v>
      </c>
      <c r="G353" s="45">
        <f t="shared" si="5"/>
        <v>0</v>
      </c>
    </row>
    <row r="354" spans="1:7" ht="51">
      <c r="A354" s="25"/>
      <c r="B354" s="25"/>
      <c r="C354" s="25">
        <v>6300</v>
      </c>
      <c r="D354" s="26" t="s">
        <v>120</v>
      </c>
      <c r="E354" s="58">
        <v>6750</v>
      </c>
      <c r="F354" s="58">
        <v>0</v>
      </c>
      <c r="G354" s="46">
        <f t="shared" si="5"/>
        <v>0</v>
      </c>
    </row>
    <row r="355" spans="1:7" ht="12.75">
      <c r="A355" s="25"/>
      <c r="B355" s="25">
        <v>90015</v>
      </c>
      <c r="C355" s="25"/>
      <c r="D355" s="26" t="s">
        <v>61</v>
      </c>
      <c r="E355" s="57">
        <f>SUM(E356:E357)</f>
        <v>245378</v>
      </c>
      <c r="F355" s="57">
        <f>SUM(F356:F357)</f>
        <v>101402</v>
      </c>
      <c r="G355" s="45">
        <f t="shared" si="5"/>
        <v>41.32481314543276</v>
      </c>
    </row>
    <row r="356" spans="1:7" ht="12.75">
      <c r="A356" s="25"/>
      <c r="B356" s="25"/>
      <c r="C356" s="25">
        <v>4260</v>
      </c>
      <c r="D356" s="26" t="s">
        <v>93</v>
      </c>
      <c r="E356" s="57">
        <v>147951</v>
      </c>
      <c r="F356" s="57">
        <v>47422</v>
      </c>
      <c r="G356" s="45">
        <f t="shared" si="5"/>
        <v>32.05250386952437</v>
      </c>
    </row>
    <row r="357" spans="1:7" ht="12.75">
      <c r="A357" s="25"/>
      <c r="B357" s="25"/>
      <c r="C357" s="25">
        <v>4270</v>
      </c>
      <c r="D357" s="26" t="s">
        <v>77</v>
      </c>
      <c r="E357" s="57">
        <v>97427</v>
      </c>
      <c r="F357" s="57">
        <v>53980</v>
      </c>
      <c r="G357" s="45">
        <f t="shared" si="5"/>
        <v>55.4055857205908</v>
      </c>
    </row>
    <row r="358" spans="1:7" ht="12.75">
      <c r="A358" s="25"/>
      <c r="B358" s="25">
        <v>90095</v>
      </c>
      <c r="C358" s="25"/>
      <c r="D358" s="26" t="s">
        <v>7</v>
      </c>
      <c r="E358" s="57">
        <f>SUM(E359:E364)</f>
        <v>177470</v>
      </c>
      <c r="F358" s="57">
        <f>SUM(F359:F364)</f>
        <v>67154</v>
      </c>
      <c r="G358" s="45">
        <f t="shared" si="5"/>
        <v>37.839634867864994</v>
      </c>
    </row>
    <row r="359" spans="1:7" ht="12.75">
      <c r="A359" s="25"/>
      <c r="B359" s="25"/>
      <c r="C359" s="25">
        <v>4110</v>
      </c>
      <c r="D359" s="26" t="s">
        <v>79</v>
      </c>
      <c r="E359" s="57">
        <v>500</v>
      </c>
      <c r="F359" s="57">
        <v>0</v>
      </c>
      <c r="G359" s="45">
        <f t="shared" si="5"/>
        <v>0</v>
      </c>
    </row>
    <row r="360" spans="1:7" ht="12.75">
      <c r="A360" s="25"/>
      <c r="B360" s="25"/>
      <c r="C360" s="25">
        <v>4120</v>
      </c>
      <c r="D360" s="26" t="s">
        <v>80</v>
      </c>
      <c r="E360" s="57">
        <v>70</v>
      </c>
      <c r="F360" s="57">
        <v>0</v>
      </c>
      <c r="G360" s="45">
        <f t="shared" si="5"/>
        <v>0</v>
      </c>
    </row>
    <row r="361" spans="1:7" ht="12.75">
      <c r="A361" s="25"/>
      <c r="B361" s="25"/>
      <c r="C361" s="25">
        <v>4210</v>
      </c>
      <c r="D361" s="26" t="s">
        <v>76</v>
      </c>
      <c r="E361" s="57">
        <v>36300</v>
      </c>
      <c r="F361" s="57">
        <v>27611</v>
      </c>
      <c r="G361" s="45">
        <f t="shared" si="5"/>
        <v>76.0633608815427</v>
      </c>
    </row>
    <row r="362" spans="1:7" ht="12.75">
      <c r="A362" s="25"/>
      <c r="B362" s="25"/>
      <c r="C362" s="25">
        <v>4260</v>
      </c>
      <c r="D362" s="26" t="s">
        <v>93</v>
      </c>
      <c r="E362" s="57">
        <v>25000</v>
      </c>
      <c r="F362" s="57">
        <v>12582</v>
      </c>
      <c r="G362" s="45">
        <f t="shared" si="5"/>
        <v>50.328</v>
      </c>
    </row>
    <row r="363" spans="1:7" ht="12.75">
      <c r="A363" s="25"/>
      <c r="B363" s="25"/>
      <c r="C363" s="25">
        <v>4270</v>
      </c>
      <c r="D363" s="26" t="s">
        <v>77</v>
      </c>
      <c r="E363" s="57">
        <v>30000</v>
      </c>
      <c r="F363" s="57">
        <v>16703</v>
      </c>
      <c r="G363" s="45">
        <f t="shared" si="5"/>
        <v>55.67666666666667</v>
      </c>
    </row>
    <row r="364" spans="1:7" ht="12.75">
      <c r="A364" s="25"/>
      <c r="B364" s="25"/>
      <c r="C364" s="25">
        <v>4300</v>
      </c>
      <c r="D364" s="26" t="s">
        <v>75</v>
      </c>
      <c r="E364" s="57">
        <v>85600</v>
      </c>
      <c r="F364" s="57">
        <v>10258</v>
      </c>
      <c r="G364" s="45">
        <f t="shared" si="5"/>
        <v>11.983644859813085</v>
      </c>
    </row>
    <row r="365" spans="1:7" ht="12.75">
      <c r="A365" s="21">
        <v>921</v>
      </c>
      <c r="B365" s="21"/>
      <c r="C365" s="21"/>
      <c r="D365" s="22" t="s">
        <v>121</v>
      </c>
      <c r="E365" s="39">
        <f>SUM(E366+E368)</f>
        <v>333280</v>
      </c>
      <c r="F365" s="39">
        <f>SUM(F366+F369)</f>
        <v>164140</v>
      </c>
      <c r="G365" s="44">
        <f t="shared" si="5"/>
        <v>49.249879980796926</v>
      </c>
    </row>
    <row r="366" spans="1:7" ht="12.75">
      <c r="A366" s="25"/>
      <c r="B366" s="25">
        <v>92114</v>
      </c>
      <c r="C366" s="25"/>
      <c r="D366" s="26" t="s">
        <v>122</v>
      </c>
      <c r="E366" s="57">
        <v>228640</v>
      </c>
      <c r="F366" s="57">
        <v>119109</v>
      </c>
      <c r="G366" s="45">
        <f t="shared" si="5"/>
        <v>52.09455913226032</v>
      </c>
    </row>
    <row r="367" spans="1:7" ht="25.5">
      <c r="A367" s="25"/>
      <c r="B367" s="25"/>
      <c r="C367" s="25">
        <v>2550</v>
      </c>
      <c r="D367" s="26" t="s">
        <v>123</v>
      </c>
      <c r="E367" s="57">
        <v>228640</v>
      </c>
      <c r="F367" s="42">
        <v>119109</v>
      </c>
      <c r="G367" s="45">
        <f t="shared" si="5"/>
        <v>52.09455913226032</v>
      </c>
    </row>
    <row r="368" spans="1:7" ht="12.75">
      <c r="A368" s="25"/>
      <c r="B368" s="25">
        <v>92116</v>
      </c>
      <c r="C368" s="25"/>
      <c r="D368" s="26" t="s">
        <v>124</v>
      </c>
      <c r="E368" s="57">
        <v>104640</v>
      </c>
      <c r="F368" s="57">
        <v>45031</v>
      </c>
      <c r="G368" s="45">
        <f t="shared" si="5"/>
        <v>43.0342125382263</v>
      </c>
    </row>
    <row r="369" spans="1:7" ht="25.5">
      <c r="A369" s="25"/>
      <c r="B369" s="25"/>
      <c r="C369" s="25">
        <v>2550</v>
      </c>
      <c r="D369" s="26" t="s">
        <v>123</v>
      </c>
      <c r="E369" s="57">
        <v>104640</v>
      </c>
      <c r="F369" s="57">
        <v>45031</v>
      </c>
      <c r="G369" s="45">
        <f t="shared" si="5"/>
        <v>43.0342125382263</v>
      </c>
    </row>
    <row r="370" spans="1:7" ht="12.75">
      <c r="A370" s="21">
        <v>926</v>
      </c>
      <c r="B370" s="21"/>
      <c r="C370" s="21"/>
      <c r="D370" s="22" t="s">
        <v>62</v>
      </c>
      <c r="E370" s="39">
        <f>SUM(E371)</f>
        <v>693060</v>
      </c>
      <c r="F370" s="39">
        <f>SUM(F371)</f>
        <v>22159</v>
      </c>
      <c r="G370" s="44">
        <f t="shared" si="5"/>
        <v>3.1972700776267566</v>
      </c>
    </row>
    <row r="371" spans="1:7" ht="12.75">
      <c r="A371" s="25"/>
      <c r="B371" s="25">
        <v>92695</v>
      </c>
      <c r="C371" s="25"/>
      <c r="D371" s="26" t="s">
        <v>7</v>
      </c>
      <c r="E371" s="57">
        <f>SUM(E372:E377)</f>
        <v>693060</v>
      </c>
      <c r="F371" s="57">
        <f>SUM(F372:F377)</f>
        <v>22159</v>
      </c>
      <c r="G371" s="45">
        <f t="shared" si="5"/>
        <v>3.1972700776267566</v>
      </c>
    </row>
    <row r="372" spans="1:7" ht="12.75">
      <c r="A372" s="25"/>
      <c r="B372" s="25"/>
      <c r="C372" s="25">
        <v>4210</v>
      </c>
      <c r="D372" s="26" t="s">
        <v>76</v>
      </c>
      <c r="E372" s="57">
        <v>20400</v>
      </c>
      <c r="F372" s="57">
        <v>12693</v>
      </c>
      <c r="G372" s="45">
        <f t="shared" si="5"/>
        <v>62.220588235294116</v>
      </c>
    </row>
    <row r="373" spans="1:7" ht="12.75">
      <c r="A373" s="25"/>
      <c r="B373" s="25"/>
      <c r="C373" s="25">
        <v>4260</v>
      </c>
      <c r="D373" s="26" t="s">
        <v>93</v>
      </c>
      <c r="E373" s="57">
        <v>8900</v>
      </c>
      <c r="F373" s="57">
        <v>3154</v>
      </c>
      <c r="G373" s="45">
        <f t="shared" si="5"/>
        <v>35.438202247191015</v>
      </c>
    </row>
    <row r="374" spans="1:7" ht="12.75">
      <c r="A374" s="25"/>
      <c r="B374" s="25"/>
      <c r="C374" s="25">
        <v>4300</v>
      </c>
      <c r="D374" s="26" t="s">
        <v>75</v>
      </c>
      <c r="E374" s="57">
        <v>8190</v>
      </c>
      <c r="F374" s="57">
        <v>4907</v>
      </c>
      <c r="G374" s="45">
        <f t="shared" si="5"/>
        <v>59.914529914529915</v>
      </c>
    </row>
    <row r="375" spans="1:7" ht="12.75">
      <c r="A375" s="25"/>
      <c r="B375" s="25"/>
      <c r="C375" s="25">
        <v>4430</v>
      </c>
      <c r="D375" s="26" t="s">
        <v>81</v>
      </c>
      <c r="E375" s="57">
        <v>2170</v>
      </c>
      <c r="F375" s="57">
        <v>1405</v>
      </c>
      <c r="G375" s="45">
        <f t="shared" si="5"/>
        <v>64.74654377880184</v>
      </c>
    </row>
    <row r="376" spans="1:7" ht="12.75">
      <c r="A376" s="25"/>
      <c r="B376" s="25"/>
      <c r="C376" s="25">
        <v>6050</v>
      </c>
      <c r="D376" s="26" t="s">
        <v>72</v>
      </c>
      <c r="E376" s="57">
        <v>643400</v>
      </c>
      <c r="F376" s="57">
        <v>0</v>
      </c>
      <c r="G376" s="45">
        <f t="shared" si="5"/>
        <v>0</v>
      </c>
    </row>
    <row r="377" spans="1:7" ht="24" customHeight="1">
      <c r="A377" s="25"/>
      <c r="B377" s="25"/>
      <c r="C377" s="25" t="s">
        <v>185</v>
      </c>
      <c r="D377" s="26" t="s">
        <v>107</v>
      </c>
      <c r="E377" s="57">
        <v>10000</v>
      </c>
      <c r="F377" s="57">
        <v>0</v>
      </c>
      <c r="G377" s="45">
        <f>SUM(F377*100/E377)</f>
        <v>0</v>
      </c>
    </row>
    <row r="378" spans="1:7" ht="12.75">
      <c r="A378" s="25"/>
      <c r="B378" s="25"/>
      <c r="C378" s="25"/>
      <c r="D378" s="22" t="s">
        <v>125</v>
      </c>
      <c r="E378" s="39">
        <f>SUM(E118+E126+E132+E136+E144+E153+E184+E193+E203+E208+E211+E214+E275+E284+E327+E343+E365+E370)</f>
        <v>10380323</v>
      </c>
      <c r="F378" s="39">
        <f>SUM(F118+F126+F132+F136+F144+F153+F184+F193+F203+F208+F211+F214+F275+F284+F327+F343+F365+F370)</f>
        <v>4394172</v>
      </c>
      <c r="G378" s="44">
        <f>SUM(F378*100/E378)</f>
        <v>42.331746324271414</v>
      </c>
    </row>
    <row r="379" spans="1:7" ht="15">
      <c r="A379" s="81" t="s">
        <v>235</v>
      </c>
      <c r="B379" s="7"/>
      <c r="C379" s="4"/>
      <c r="D379" s="16"/>
      <c r="E379" s="20"/>
      <c r="F379" s="15"/>
      <c r="G379" s="15"/>
    </row>
    <row r="380" spans="1:7" ht="15">
      <c r="A380" s="81" t="s">
        <v>255</v>
      </c>
      <c r="B380" s="7"/>
      <c r="C380" s="4"/>
      <c r="D380" s="16"/>
      <c r="E380" s="20"/>
      <c r="F380" s="15"/>
      <c r="G380" s="15"/>
    </row>
    <row r="381" spans="1:7" ht="12.75">
      <c r="A381" s="4"/>
      <c r="B381" s="4"/>
      <c r="C381" s="7"/>
      <c r="D381" s="4" t="s">
        <v>236</v>
      </c>
      <c r="E381" s="20"/>
      <c r="F381" s="20"/>
      <c r="G381" s="15"/>
    </row>
    <row r="382" spans="1:7" ht="12.75">
      <c r="A382" s="4"/>
      <c r="B382" s="4"/>
      <c r="C382" s="7"/>
      <c r="D382" s="4"/>
      <c r="E382" s="20"/>
      <c r="F382" s="20"/>
      <c r="G382" s="15"/>
    </row>
    <row r="383" spans="1:7" ht="25.5">
      <c r="A383" s="28" t="s">
        <v>0</v>
      </c>
      <c r="B383" s="29" t="s">
        <v>131</v>
      </c>
      <c r="C383" s="50"/>
      <c r="D383" s="28" t="s">
        <v>1</v>
      </c>
      <c r="E383" s="30" t="s">
        <v>2</v>
      </c>
      <c r="F383" s="31" t="s">
        <v>233</v>
      </c>
      <c r="G383" s="31" t="s">
        <v>3</v>
      </c>
    </row>
    <row r="384" spans="1:7" ht="12.75">
      <c r="A384" s="13">
        <v>750</v>
      </c>
      <c r="B384" s="13"/>
      <c r="C384" s="7"/>
      <c r="D384" s="6" t="s">
        <v>16</v>
      </c>
      <c r="E384" s="34">
        <f>SUM(E385)</f>
        <v>25750</v>
      </c>
      <c r="F384" s="34">
        <v>13095</v>
      </c>
      <c r="G384" s="37">
        <f>SUM(F384*100/E384)</f>
        <v>50.85436893203884</v>
      </c>
    </row>
    <row r="385" spans="1:7" ht="12.75">
      <c r="A385" s="17"/>
      <c r="B385" s="17">
        <v>75011</v>
      </c>
      <c r="C385" s="19"/>
      <c r="D385" s="54" t="s">
        <v>17</v>
      </c>
      <c r="E385" s="55">
        <v>25750</v>
      </c>
      <c r="F385" s="55">
        <v>13095</v>
      </c>
      <c r="G385" s="38">
        <f aca="true" t="shared" si="6" ref="G385:G400">SUM(F385*100/E385)</f>
        <v>50.85436893203884</v>
      </c>
    </row>
    <row r="386" spans="1:7" ht="25.5" customHeight="1">
      <c r="A386" s="13">
        <v>751</v>
      </c>
      <c r="B386" s="13"/>
      <c r="C386" s="7"/>
      <c r="D386" s="82" t="s">
        <v>21</v>
      </c>
      <c r="E386" s="34">
        <f>SUM(E387:E388)</f>
        <v>4902</v>
      </c>
      <c r="F386" s="34">
        <f>SUM(F387:F388)</f>
        <v>4548</v>
      </c>
      <c r="G386" s="37">
        <f t="shared" si="6"/>
        <v>92.77845777233782</v>
      </c>
    </row>
    <row r="387" spans="1:7" ht="25.5">
      <c r="A387" s="17"/>
      <c r="B387" s="17">
        <v>75101</v>
      </c>
      <c r="C387" s="19"/>
      <c r="D387" s="54" t="s">
        <v>66</v>
      </c>
      <c r="E387" s="55">
        <v>707</v>
      </c>
      <c r="F387" s="55">
        <v>353</v>
      </c>
      <c r="G387" s="38">
        <f t="shared" si="6"/>
        <v>49.92927864214993</v>
      </c>
    </row>
    <row r="388" spans="1:7" ht="12.75">
      <c r="A388" s="17"/>
      <c r="B388" s="15">
        <v>75113</v>
      </c>
      <c r="C388" s="53"/>
      <c r="D388" s="12" t="s">
        <v>165</v>
      </c>
      <c r="E388" s="55">
        <v>4195</v>
      </c>
      <c r="F388" s="55">
        <v>4195</v>
      </c>
      <c r="G388" s="38">
        <f t="shared" si="6"/>
        <v>100</v>
      </c>
    </row>
    <row r="389" spans="1:7" ht="25.5">
      <c r="A389" s="13">
        <v>754</v>
      </c>
      <c r="B389" s="13"/>
      <c r="C389" s="7"/>
      <c r="D389" s="6" t="s">
        <v>247</v>
      </c>
      <c r="E389" s="34">
        <f>SUM(E390)</f>
        <v>2500</v>
      </c>
      <c r="F389" s="34">
        <f>SUM(F390)</f>
        <v>2500</v>
      </c>
      <c r="G389" s="37">
        <f t="shared" si="6"/>
        <v>100</v>
      </c>
    </row>
    <row r="390" spans="1:7" ht="12.75">
      <c r="A390" s="17"/>
      <c r="B390" s="17">
        <v>75414</v>
      </c>
      <c r="C390" s="19"/>
      <c r="D390" s="54" t="s">
        <v>25</v>
      </c>
      <c r="E390" s="55">
        <v>2500</v>
      </c>
      <c r="F390" s="55">
        <v>2500</v>
      </c>
      <c r="G390" s="38">
        <f t="shared" si="6"/>
        <v>100</v>
      </c>
    </row>
    <row r="391" spans="1:7" ht="12.75">
      <c r="A391" s="13">
        <v>852</v>
      </c>
      <c r="B391" s="13"/>
      <c r="C391" s="7"/>
      <c r="D391" s="6" t="s">
        <v>67</v>
      </c>
      <c r="E391" s="34">
        <f>SUM(E392:E397)</f>
        <v>437132</v>
      </c>
      <c r="F391" s="34">
        <f>SUM(F392:F397)</f>
        <v>199631</v>
      </c>
      <c r="G391" s="37">
        <f t="shared" si="6"/>
        <v>45.6683564689842</v>
      </c>
    </row>
    <row r="392" spans="1:7" ht="26.25" customHeight="1">
      <c r="A392" s="17"/>
      <c r="B392" s="17">
        <v>85212</v>
      </c>
      <c r="C392" s="19"/>
      <c r="D392" s="12" t="s">
        <v>226</v>
      </c>
      <c r="E392" s="55">
        <v>296403</v>
      </c>
      <c r="F392" s="55">
        <v>104572</v>
      </c>
      <c r="G392" s="38">
        <f t="shared" si="6"/>
        <v>35.2803446658772</v>
      </c>
    </row>
    <row r="393" spans="1:7" ht="38.25">
      <c r="A393" s="17"/>
      <c r="B393" s="17">
        <v>85213</v>
      </c>
      <c r="C393" s="19"/>
      <c r="D393" s="54" t="s">
        <v>54</v>
      </c>
      <c r="E393" s="55">
        <v>6900</v>
      </c>
      <c r="F393" s="55">
        <v>2571</v>
      </c>
      <c r="G393" s="38">
        <f t="shared" si="6"/>
        <v>37.26086956521739</v>
      </c>
    </row>
    <row r="394" spans="1:7" ht="25.5">
      <c r="A394" s="17"/>
      <c r="B394" s="17">
        <v>85214</v>
      </c>
      <c r="C394" s="19"/>
      <c r="D394" s="12" t="s">
        <v>172</v>
      </c>
      <c r="E394" s="55">
        <v>49700</v>
      </c>
      <c r="F394" s="55">
        <v>30017</v>
      </c>
      <c r="G394" s="38">
        <f t="shared" si="6"/>
        <v>60.396378269617706</v>
      </c>
    </row>
    <row r="395" spans="1:7" ht="12.75">
      <c r="A395" s="17"/>
      <c r="B395" s="17">
        <v>85216</v>
      </c>
      <c r="C395" s="19"/>
      <c r="D395" s="54" t="s">
        <v>56</v>
      </c>
      <c r="E395" s="55">
        <v>6000</v>
      </c>
      <c r="F395" s="55">
        <v>5754</v>
      </c>
      <c r="G395" s="38">
        <f t="shared" si="6"/>
        <v>95.9</v>
      </c>
    </row>
    <row r="396" spans="1:7" ht="12.75">
      <c r="A396" s="17"/>
      <c r="B396" s="17">
        <v>85219</v>
      </c>
      <c r="C396" s="19"/>
      <c r="D396" s="54" t="s">
        <v>57</v>
      </c>
      <c r="E396" s="55">
        <v>46500</v>
      </c>
      <c r="F396" s="55">
        <v>25088</v>
      </c>
      <c r="G396" s="38">
        <f t="shared" si="6"/>
        <v>53.95268817204301</v>
      </c>
    </row>
    <row r="397" spans="1:7" ht="12.75">
      <c r="A397" s="17"/>
      <c r="B397" s="17">
        <v>85278</v>
      </c>
      <c r="C397" s="19"/>
      <c r="D397" s="12" t="s">
        <v>173</v>
      </c>
      <c r="E397" s="55">
        <v>31629</v>
      </c>
      <c r="F397" s="55">
        <v>31629</v>
      </c>
      <c r="G397" s="38">
        <f t="shared" si="6"/>
        <v>100</v>
      </c>
    </row>
    <row r="398" spans="1:7" ht="12.75">
      <c r="A398" s="13">
        <v>900</v>
      </c>
      <c r="B398" s="13"/>
      <c r="C398" s="7"/>
      <c r="D398" s="6" t="s">
        <v>60</v>
      </c>
      <c r="E398" s="34">
        <v>22747</v>
      </c>
      <c r="F398" s="34">
        <v>22747</v>
      </c>
      <c r="G398" s="37">
        <f t="shared" si="6"/>
        <v>100</v>
      </c>
    </row>
    <row r="399" spans="1:7" ht="12.75">
      <c r="A399" s="17"/>
      <c r="B399" s="17">
        <v>90015</v>
      </c>
      <c r="C399" s="19"/>
      <c r="D399" s="54" t="s">
        <v>61</v>
      </c>
      <c r="E399" s="55">
        <v>22747</v>
      </c>
      <c r="F399" s="55">
        <v>22747</v>
      </c>
      <c r="G399" s="38">
        <f t="shared" si="6"/>
        <v>100</v>
      </c>
    </row>
    <row r="400" spans="1:7" ht="12.75">
      <c r="A400" s="15"/>
      <c r="B400" s="15"/>
      <c r="C400" s="19"/>
      <c r="D400" s="7" t="s">
        <v>68</v>
      </c>
      <c r="E400" s="34">
        <f>SUM(E384+E386+E389+E391+E398)</f>
        <v>493031</v>
      </c>
      <c r="F400" s="34">
        <f>SUM(F384+F386+F389+F391+F398)</f>
        <v>242521</v>
      </c>
      <c r="G400" s="37">
        <f t="shared" si="6"/>
        <v>49.18980753745708</v>
      </c>
    </row>
    <row r="401" spans="1:7" ht="12.75">
      <c r="A401" s="15"/>
      <c r="B401" s="15"/>
      <c r="C401" s="19"/>
      <c r="D401" s="19"/>
      <c r="E401" s="14"/>
      <c r="F401" s="14"/>
      <c r="G401" s="8"/>
    </row>
    <row r="402" spans="1:7" ht="12.75">
      <c r="A402" s="15"/>
      <c r="B402" s="15"/>
      <c r="C402" s="19"/>
      <c r="D402" s="19"/>
      <c r="E402" s="14"/>
      <c r="F402" s="14"/>
      <c r="G402" s="8"/>
    </row>
    <row r="403" spans="1:7" ht="12.75">
      <c r="A403" s="15"/>
      <c r="B403" s="15"/>
      <c r="C403" s="19"/>
      <c r="D403" s="19"/>
      <c r="E403" s="14"/>
      <c r="F403" s="14"/>
      <c r="G403" s="8"/>
    </row>
    <row r="404" spans="1:7" ht="15">
      <c r="A404" s="81" t="s">
        <v>176</v>
      </c>
      <c r="B404" s="15"/>
      <c r="C404" s="19"/>
      <c r="D404" s="15"/>
      <c r="E404" s="20"/>
      <c r="F404" s="20"/>
      <c r="G404" s="15"/>
    </row>
    <row r="405" spans="1:7" ht="15">
      <c r="A405" s="81" t="s">
        <v>256</v>
      </c>
      <c r="B405" s="15"/>
      <c r="C405" s="19"/>
      <c r="D405" s="4"/>
      <c r="E405" s="20"/>
      <c r="F405" s="20"/>
      <c r="G405" s="15"/>
    </row>
    <row r="406" spans="1:7" ht="25.5">
      <c r="A406" s="28" t="s">
        <v>0</v>
      </c>
      <c r="B406" s="29" t="s">
        <v>131</v>
      </c>
      <c r="C406" s="29" t="s">
        <v>162</v>
      </c>
      <c r="D406" s="28" t="s">
        <v>1</v>
      </c>
      <c r="E406" s="30" t="s">
        <v>2</v>
      </c>
      <c r="F406" s="31" t="s">
        <v>233</v>
      </c>
      <c r="G406" s="31" t="s">
        <v>3</v>
      </c>
    </row>
    <row r="407" spans="1:7" ht="12.75">
      <c r="A407" s="4">
        <v>750</v>
      </c>
      <c r="B407" s="4"/>
      <c r="C407" s="7"/>
      <c r="D407" s="4" t="s">
        <v>16</v>
      </c>
      <c r="E407" s="16">
        <v>11000</v>
      </c>
      <c r="F407" s="16">
        <v>4268</v>
      </c>
      <c r="G407" s="70">
        <f>SUM(F407*100/E407)</f>
        <v>38.8</v>
      </c>
    </row>
    <row r="408" spans="1:7" ht="12.75">
      <c r="A408" s="15"/>
      <c r="B408" s="15">
        <v>75011</v>
      </c>
      <c r="C408" s="19"/>
      <c r="D408" s="15" t="s">
        <v>17</v>
      </c>
      <c r="E408" s="20">
        <v>11000</v>
      </c>
      <c r="F408" s="20">
        <v>4268</v>
      </c>
      <c r="G408" s="43">
        <f>SUM(F408*100/E408)</f>
        <v>38.8</v>
      </c>
    </row>
    <row r="409" spans="1:7" ht="12.75">
      <c r="A409" s="83"/>
      <c r="B409" s="83"/>
      <c r="C409" s="84" t="s">
        <v>132</v>
      </c>
      <c r="D409" s="83" t="s">
        <v>69</v>
      </c>
      <c r="E409" s="85">
        <v>11000</v>
      </c>
      <c r="F409" s="85">
        <v>4268</v>
      </c>
      <c r="G409" s="86">
        <f>SUM(F409*100/E409)</f>
        <v>38.8</v>
      </c>
    </row>
    <row r="410" spans="1:7" ht="12.75">
      <c r="A410" s="25"/>
      <c r="B410" s="25"/>
      <c r="C410" s="25"/>
      <c r="D410" s="22"/>
      <c r="E410" s="39"/>
      <c r="F410" s="39"/>
      <c r="G410" s="44"/>
    </row>
    <row r="411" spans="1:7" ht="12.75">
      <c r="A411" s="25"/>
      <c r="B411" s="25"/>
      <c r="C411" s="25"/>
      <c r="D411" s="22"/>
      <c r="E411" s="39"/>
      <c r="F411" s="39"/>
      <c r="G411" s="44"/>
    </row>
    <row r="412" spans="1:7" ht="12.75">
      <c r="A412" s="25"/>
      <c r="B412" s="25"/>
      <c r="C412" s="25"/>
      <c r="D412" s="22"/>
      <c r="E412" s="39"/>
      <c r="F412" s="39"/>
      <c r="G412" s="44"/>
    </row>
    <row r="413" spans="1:7" ht="12.75">
      <c r="A413" s="15"/>
      <c r="B413" s="15"/>
      <c r="C413" s="19"/>
      <c r="D413" s="18"/>
      <c r="E413" s="20"/>
      <c r="F413" s="20"/>
      <c r="G413" s="15"/>
    </row>
    <row r="414" spans="1:6" ht="15">
      <c r="A414" s="87" t="s">
        <v>257</v>
      </c>
      <c r="E414" s="56"/>
      <c r="F414" s="56"/>
    </row>
    <row r="415" spans="5:6" ht="12.75">
      <c r="E415" s="56"/>
      <c r="F415" s="56"/>
    </row>
    <row r="416" spans="1:7" ht="25.5">
      <c r="A416" s="28" t="s">
        <v>0</v>
      </c>
      <c r="B416" s="29" t="s">
        <v>131</v>
      </c>
      <c r="C416" s="50" t="s">
        <v>127</v>
      </c>
      <c r="D416" s="28" t="s">
        <v>1</v>
      </c>
      <c r="E416" s="30" t="s">
        <v>2</v>
      </c>
      <c r="F416" s="31" t="s">
        <v>233</v>
      </c>
      <c r="G416" s="29" t="s">
        <v>3</v>
      </c>
    </row>
    <row r="417" spans="1:7" ht="12.75">
      <c r="A417" s="1">
        <v>750</v>
      </c>
      <c r="B417" s="1"/>
      <c r="C417" s="48"/>
      <c r="D417" s="1" t="s">
        <v>16</v>
      </c>
      <c r="E417" s="39">
        <v>25750</v>
      </c>
      <c r="F417" s="39">
        <v>13094</v>
      </c>
      <c r="G417" s="63">
        <f>SUM(F417*100/E417)</f>
        <v>50.8504854368932</v>
      </c>
    </row>
    <row r="418" spans="2:7" ht="12.75">
      <c r="B418" s="27">
        <v>75011</v>
      </c>
      <c r="D418" s="27" t="s">
        <v>17</v>
      </c>
      <c r="E418" s="57">
        <f>SUM(E419:E426)</f>
        <v>25750</v>
      </c>
      <c r="F418" s="57">
        <f>SUM(F419:F426)</f>
        <v>13094</v>
      </c>
      <c r="G418" s="60">
        <f aca="true" t="shared" si="7" ref="G418:G463">SUM(F418*100/E418)</f>
        <v>50.8504854368932</v>
      </c>
    </row>
    <row r="419" spans="3:7" ht="12.75">
      <c r="C419" s="24">
        <v>4010</v>
      </c>
      <c r="D419" s="27" t="s">
        <v>86</v>
      </c>
      <c r="E419" s="61">
        <v>16995</v>
      </c>
      <c r="F419" s="57">
        <v>6638</v>
      </c>
      <c r="G419" s="60">
        <f t="shared" si="7"/>
        <v>39.05854663136216</v>
      </c>
    </row>
    <row r="420" spans="3:7" ht="12.75">
      <c r="C420" s="24">
        <v>4040</v>
      </c>
      <c r="D420" s="27" t="s">
        <v>87</v>
      </c>
      <c r="E420" s="57">
        <v>1403</v>
      </c>
      <c r="F420" s="57">
        <v>1403</v>
      </c>
      <c r="G420" s="60">
        <f t="shared" si="7"/>
        <v>100</v>
      </c>
    </row>
    <row r="421" spans="3:7" ht="12.75">
      <c r="C421" s="24">
        <v>4110</v>
      </c>
      <c r="D421" s="27" t="s">
        <v>79</v>
      </c>
      <c r="E421" s="57">
        <v>3170</v>
      </c>
      <c r="F421" s="57">
        <v>1706</v>
      </c>
      <c r="G421" s="60">
        <f t="shared" si="7"/>
        <v>53.81703470031546</v>
      </c>
    </row>
    <row r="422" spans="3:7" ht="12.75">
      <c r="C422" s="24">
        <v>4120</v>
      </c>
      <c r="D422" s="27" t="s">
        <v>80</v>
      </c>
      <c r="E422" s="57">
        <v>451</v>
      </c>
      <c r="F422" s="57">
        <v>242</v>
      </c>
      <c r="G422" s="60">
        <f t="shared" si="7"/>
        <v>53.65853658536585</v>
      </c>
    </row>
    <row r="423" spans="3:7" ht="12.75">
      <c r="C423" s="24">
        <v>4210</v>
      </c>
      <c r="D423" s="27" t="s">
        <v>76</v>
      </c>
      <c r="E423" s="57">
        <v>1230</v>
      </c>
      <c r="F423" s="57">
        <v>691</v>
      </c>
      <c r="G423" s="60">
        <f t="shared" si="7"/>
        <v>56.17886178861789</v>
      </c>
    </row>
    <row r="424" spans="3:7" ht="12.75">
      <c r="C424" s="24">
        <v>4300</v>
      </c>
      <c r="D424" s="27" t="s">
        <v>75</v>
      </c>
      <c r="E424" s="57">
        <v>1490</v>
      </c>
      <c r="F424" s="27">
        <v>1490</v>
      </c>
      <c r="G424" s="60">
        <f t="shared" si="7"/>
        <v>100</v>
      </c>
    </row>
    <row r="425" spans="3:7" ht="12.75">
      <c r="C425" s="24">
        <v>4410</v>
      </c>
      <c r="D425" s="27" t="s">
        <v>88</v>
      </c>
      <c r="E425" s="57">
        <v>311</v>
      </c>
      <c r="F425" s="57">
        <v>229</v>
      </c>
      <c r="G425" s="60">
        <f t="shared" si="7"/>
        <v>73.63344051446946</v>
      </c>
    </row>
    <row r="426" spans="3:7" ht="12.75">
      <c r="C426" s="24">
        <v>4440</v>
      </c>
      <c r="D426" s="27" t="s">
        <v>89</v>
      </c>
      <c r="E426" s="57">
        <v>700</v>
      </c>
      <c r="F426" s="57">
        <v>695</v>
      </c>
      <c r="G426" s="60">
        <f t="shared" si="7"/>
        <v>99.28571428571429</v>
      </c>
    </row>
    <row r="427" spans="1:7" ht="25.5" customHeight="1">
      <c r="A427" s="49">
        <v>751</v>
      </c>
      <c r="B427" s="49"/>
      <c r="C427" s="48"/>
      <c r="D427" s="22" t="s">
        <v>21</v>
      </c>
      <c r="E427" s="40">
        <f>SUM(E428+E431)</f>
        <v>4902</v>
      </c>
      <c r="F427" s="40">
        <f>SUM(F428+F431)</f>
        <v>4548</v>
      </c>
      <c r="G427" s="64">
        <f t="shared" si="7"/>
        <v>92.77845777233782</v>
      </c>
    </row>
    <row r="428" spans="1:7" ht="25.5">
      <c r="A428" s="59"/>
      <c r="B428" s="59">
        <v>75101</v>
      </c>
      <c r="D428" s="26" t="s">
        <v>22</v>
      </c>
      <c r="E428" s="57">
        <f>SUM(E429:E430)</f>
        <v>707</v>
      </c>
      <c r="F428" s="57">
        <f>SUM(F429:F430)</f>
        <v>353</v>
      </c>
      <c r="G428" s="60">
        <f t="shared" si="7"/>
        <v>49.92927864214993</v>
      </c>
    </row>
    <row r="429" spans="3:7" ht="12.75">
      <c r="C429" s="24">
        <v>4210</v>
      </c>
      <c r="D429" s="27" t="s">
        <v>76</v>
      </c>
      <c r="E429" s="57">
        <v>100</v>
      </c>
      <c r="F429" s="66">
        <v>0</v>
      </c>
      <c r="G429" s="60">
        <f t="shared" si="7"/>
        <v>0</v>
      </c>
    </row>
    <row r="430" spans="3:7" ht="12.75">
      <c r="C430" s="24">
        <v>4300</v>
      </c>
      <c r="D430" s="27" t="s">
        <v>75</v>
      </c>
      <c r="E430" s="57">
        <v>607</v>
      </c>
      <c r="F430" s="57">
        <v>353</v>
      </c>
      <c r="G430" s="60">
        <f t="shared" si="7"/>
        <v>58.154859967051074</v>
      </c>
    </row>
    <row r="431" spans="2:7" ht="12.75">
      <c r="B431" s="27">
        <v>75113</v>
      </c>
      <c r="D431" s="27" t="s">
        <v>238</v>
      </c>
      <c r="E431" s="57">
        <f>SUM(E432:E435)</f>
        <v>4195</v>
      </c>
      <c r="F431" s="57">
        <f>SUM(F432:F435)</f>
        <v>4195</v>
      </c>
      <c r="G431" s="60">
        <f t="shared" si="7"/>
        <v>100</v>
      </c>
    </row>
    <row r="432" spans="3:7" ht="12.75">
      <c r="C432" s="24">
        <v>3030</v>
      </c>
      <c r="D432" s="27" t="s">
        <v>91</v>
      </c>
      <c r="E432" s="57">
        <v>1960</v>
      </c>
      <c r="F432" s="57">
        <v>1960</v>
      </c>
      <c r="G432" s="60">
        <f t="shared" si="7"/>
        <v>100</v>
      </c>
    </row>
    <row r="433" spans="3:7" ht="12.75">
      <c r="C433" s="24">
        <v>4210</v>
      </c>
      <c r="D433" s="27" t="s">
        <v>76</v>
      </c>
      <c r="E433" s="57">
        <v>2060</v>
      </c>
      <c r="F433" s="57">
        <v>2060</v>
      </c>
      <c r="G433" s="60">
        <f t="shared" si="7"/>
        <v>100</v>
      </c>
    </row>
    <row r="434" spans="3:7" ht="12.75">
      <c r="C434" s="24">
        <v>4300</v>
      </c>
      <c r="D434" s="27" t="s">
        <v>75</v>
      </c>
      <c r="E434" s="57">
        <v>130</v>
      </c>
      <c r="F434" s="57">
        <v>130</v>
      </c>
      <c r="G434" s="60">
        <f t="shared" si="7"/>
        <v>100</v>
      </c>
    </row>
    <row r="435" spans="3:7" ht="12.75">
      <c r="C435" s="24">
        <v>4410</v>
      </c>
      <c r="D435" s="27" t="s">
        <v>88</v>
      </c>
      <c r="E435" s="57">
        <v>45</v>
      </c>
      <c r="F435" s="57">
        <v>45</v>
      </c>
      <c r="G435" s="60">
        <f t="shared" si="7"/>
        <v>100</v>
      </c>
    </row>
    <row r="436" spans="1:7" ht="25.5">
      <c r="A436" s="1">
        <v>754</v>
      </c>
      <c r="B436" s="1"/>
      <c r="C436" s="48"/>
      <c r="D436" s="22" t="s">
        <v>24</v>
      </c>
      <c r="E436" s="39">
        <f>SUM(E437)</f>
        <v>2500</v>
      </c>
      <c r="F436" s="39">
        <v>0</v>
      </c>
      <c r="G436" s="63">
        <f t="shared" si="7"/>
        <v>0</v>
      </c>
    </row>
    <row r="437" spans="2:7" ht="12.75">
      <c r="B437" s="27">
        <v>75414</v>
      </c>
      <c r="D437" s="27" t="s">
        <v>25</v>
      </c>
      <c r="E437" s="57">
        <v>2500</v>
      </c>
      <c r="F437" s="57">
        <v>0</v>
      </c>
      <c r="G437" s="63">
        <f t="shared" si="7"/>
        <v>0</v>
      </c>
    </row>
    <row r="438" spans="3:7" ht="12.75">
      <c r="C438" s="24">
        <v>4210</v>
      </c>
      <c r="D438" s="27" t="s">
        <v>76</v>
      </c>
      <c r="E438" s="57">
        <v>2500</v>
      </c>
      <c r="F438" s="57">
        <v>0</v>
      </c>
      <c r="G438" s="63">
        <f t="shared" si="7"/>
        <v>0</v>
      </c>
    </row>
    <row r="439" spans="1:7" ht="12.75">
      <c r="A439" s="1">
        <v>852</v>
      </c>
      <c r="B439" s="1"/>
      <c r="C439" s="48"/>
      <c r="D439" s="1" t="s">
        <v>67</v>
      </c>
      <c r="E439" s="39">
        <f>SUM(E440+E448+E450+E453+E455+E464)</f>
        <v>437132</v>
      </c>
      <c r="F439" s="39">
        <f>SUM(F440+F448+F450+F453+F455+F464)</f>
        <v>188792</v>
      </c>
      <c r="G439" s="63">
        <f t="shared" si="7"/>
        <v>43.188785080936654</v>
      </c>
    </row>
    <row r="440" spans="2:7" ht="26.25" customHeight="1">
      <c r="B440" s="59">
        <v>85212</v>
      </c>
      <c r="D440" s="12" t="s">
        <v>226</v>
      </c>
      <c r="E440" s="58">
        <f>SUM(E441:E447)</f>
        <v>296403</v>
      </c>
      <c r="F440" s="58">
        <f>SUM(F441:F447)</f>
        <v>97318</v>
      </c>
      <c r="G440" s="65">
        <f t="shared" si="7"/>
        <v>32.83300101550929</v>
      </c>
    </row>
    <row r="441" spans="3:7" ht="12.75">
      <c r="C441" s="24" t="s">
        <v>217</v>
      </c>
      <c r="D441" s="26" t="s">
        <v>111</v>
      </c>
      <c r="E441" s="57">
        <v>273426</v>
      </c>
      <c r="F441" s="57">
        <v>88520</v>
      </c>
      <c r="G441" s="60">
        <f t="shared" si="7"/>
        <v>32.37439014577985</v>
      </c>
    </row>
    <row r="442" spans="3:7" ht="12.75">
      <c r="C442" s="24" t="s">
        <v>219</v>
      </c>
      <c r="D442" s="26" t="s">
        <v>86</v>
      </c>
      <c r="E442" s="57">
        <v>4521</v>
      </c>
      <c r="F442" s="57">
        <v>1130</v>
      </c>
      <c r="G442" s="60">
        <f t="shared" si="7"/>
        <v>24.9944702499447</v>
      </c>
    </row>
    <row r="443" spans="3:7" ht="12.75">
      <c r="C443" s="24" t="s">
        <v>193</v>
      </c>
      <c r="D443" s="26" t="s">
        <v>79</v>
      </c>
      <c r="E443" s="57">
        <v>10822</v>
      </c>
      <c r="F443" s="57">
        <v>1298</v>
      </c>
      <c r="G443" s="60">
        <f t="shared" si="7"/>
        <v>11.994086120864905</v>
      </c>
    </row>
    <row r="444" spans="3:7" ht="12.75">
      <c r="C444" s="24" t="s">
        <v>220</v>
      </c>
      <c r="D444" s="26" t="s">
        <v>80</v>
      </c>
      <c r="E444" s="57">
        <v>111</v>
      </c>
      <c r="F444" s="57">
        <v>28</v>
      </c>
      <c r="G444" s="60">
        <f t="shared" si="7"/>
        <v>25.225225225225227</v>
      </c>
    </row>
    <row r="445" spans="3:7" ht="12.75">
      <c r="C445" s="24" t="s">
        <v>197</v>
      </c>
      <c r="D445" s="26" t="s">
        <v>76</v>
      </c>
      <c r="E445" s="57">
        <v>605</v>
      </c>
      <c r="F445" s="57">
        <v>305</v>
      </c>
      <c r="G445" s="60">
        <f t="shared" si="7"/>
        <v>50.413223140495866</v>
      </c>
    </row>
    <row r="446" spans="3:7" ht="12.75">
      <c r="C446" s="24" t="s">
        <v>204</v>
      </c>
      <c r="D446" s="26" t="s">
        <v>75</v>
      </c>
      <c r="E446" s="57">
        <v>1414</v>
      </c>
      <c r="F446" s="57">
        <v>533</v>
      </c>
      <c r="G446" s="60">
        <f t="shared" si="7"/>
        <v>37.6944837340877</v>
      </c>
    </row>
    <row r="447" spans="3:7" ht="25.5">
      <c r="C447" s="24" t="s">
        <v>185</v>
      </c>
      <c r="D447" s="26" t="s">
        <v>107</v>
      </c>
      <c r="E447" s="57">
        <v>5504</v>
      </c>
      <c r="F447" s="57">
        <v>5504</v>
      </c>
      <c r="G447" s="60">
        <f t="shared" si="7"/>
        <v>100</v>
      </c>
    </row>
    <row r="448" spans="2:7" ht="38.25">
      <c r="B448" s="59">
        <v>85313</v>
      </c>
      <c r="D448" s="26" t="s">
        <v>54</v>
      </c>
      <c r="E448" s="58">
        <v>6900</v>
      </c>
      <c r="F448" s="58">
        <v>1312</v>
      </c>
      <c r="G448" s="46">
        <f>SUM(F448*100/E448)</f>
        <v>19.014492753623188</v>
      </c>
    </row>
    <row r="449" spans="2:7" ht="12.75">
      <c r="B449" s="59"/>
      <c r="C449" s="24" t="s">
        <v>239</v>
      </c>
      <c r="D449" s="26" t="s">
        <v>109</v>
      </c>
      <c r="E449" s="57">
        <v>6900</v>
      </c>
      <c r="F449" s="57">
        <v>1312</v>
      </c>
      <c r="G449" s="45">
        <f>SUM(F449*100/E449)</f>
        <v>19.014492753623188</v>
      </c>
    </row>
    <row r="450" spans="2:7" ht="25.5">
      <c r="B450" s="59">
        <v>85314</v>
      </c>
      <c r="D450" s="26" t="s">
        <v>110</v>
      </c>
      <c r="E450" s="57">
        <f>SUM(E451:E452)</f>
        <v>49700</v>
      </c>
      <c r="F450" s="57">
        <f>SUM(F451:F452)</f>
        <v>30010</v>
      </c>
      <c r="G450" s="45">
        <f>SUM(F450*100/E450)</f>
        <v>60.38229376257545</v>
      </c>
    </row>
    <row r="451" spans="3:7" ht="12.75">
      <c r="C451" s="24">
        <v>3110</v>
      </c>
      <c r="D451" s="27" t="s">
        <v>111</v>
      </c>
      <c r="E451" s="57">
        <v>44800</v>
      </c>
      <c r="F451" s="57">
        <v>28379</v>
      </c>
      <c r="G451" s="60">
        <f t="shared" si="7"/>
        <v>63.345982142857146</v>
      </c>
    </row>
    <row r="452" spans="3:7" ht="12.75">
      <c r="C452" s="24">
        <v>4110</v>
      </c>
      <c r="D452" s="27" t="s">
        <v>79</v>
      </c>
      <c r="E452" s="57">
        <v>4900</v>
      </c>
      <c r="F452" s="57">
        <v>1631</v>
      </c>
      <c r="G452" s="60">
        <f t="shared" si="7"/>
        <v>33.285714285714285</v>
      </c>
    </row>
    <row r="453" spans="2:7" ht="12.75">
      <c r="B453" s="27">
        <v>85316</v>
      </c>
      <c r="D453" s="27" t="s">
        <v>56</v>
      </c>
      <c r="E453" s="57">
        <v>6000</v>
      </c>
      <c r="F453" s="57">
        <v>3435</v>
      </c>
      <c r="G453" s="60">
        <f t="shared" si="7"/>
        <v>57.25</v>
      </c>
    </row>
    <row r="454" spans="3:7" ht="12.75">
      <c r="C454" s="24">
        <v>3110</v>
      </c>
      <c r="D454" s="27" t="s">
        <v>111</v>
      </c>
      <c r="E454" s="57">
        <v>6000</v>
      </c>
      <c r="F454" s="57">
        <v>3435</v>
      </c>
      <c r="G454" s="60">
        <f t="shared" si="7"/>
        <v>57.25</v>
      </c>
    </row>
    <row r="455" spans="2:7" ht="12.75">
      <c r="B455" s="27">
        <v>85319</v>
      </c>
      <c r="C455" s="27"/>
      <c r="D455" s="27" t="s">
        <v>57</v>
      </c>
      <c r="E455" s="57">
        <f>SUM(E456:E463)</f>
        <v>46500</v>
      </c>
      <c r="F455" s="57">
        <f>SUM(F456:F463)</f>
        <v>25088</v>
      </c>
      <c r="G455" s="60">
        <f t="shared" si="7"/>
        <v>53.95268817204301</v>
      </c>
    </row>
    <row r="456" spans="3:7" ht="12.75">
      <c r="C456" s="24">
        <v>4010</v>
      </c>
      <c r="D456" s="27" t="s">
        <v>86</v>
      </c>
      <c r="E456" s="57">
        <v>33000</v>
      </c>
      <c r="F456" s="57">
        <v>16019</v>
      </c>
      <c r="G456" s="60">
        <f t="shared" si="7"/>
        <v>48.54242424242424</v>
      </c>
    </row>
    <row r="457" spans="3:7" ht="12.75">
      <c r="C457" s="24">
        <v>4040</v>
      </c>
      <c r="D457" s="27" t="s">
        <v>87</v>
      </c>
      <c r="E457" s="57">
        <v>2970</v>
      </c>
      <c r="F457" s="57">
        <v>2970</v>
      </c>
      <c r="G457" s="60">
        <f t="shared" si="7"/>
        <v>100</v>
      </c>
    </row>
    <row r="458" spans="3:7" ht="12.75">
      <c r="C458" s="24">
        <v>4110</v>
      </c>
      <c r="D458" s="27" t="s">
        <v>79</v>
      </c>
      <c r="E458" s="57">
        <v>6197</v>
      </c>
      <c r="F458" s="57">
        <v>3088</v>
      </c>
      <c r="G458" s="60">
        <f t="shared" si="7"/>
        <v>49.83056317573019</v>
      </c>
    </row>
    <row r="459" spans="3:7" ht="12.75">
      <c r="C459" s="24">
        <v>4120</v>
      </c>
      <c r="D459" s="27" t="s">
        <v>80</v>
      </c>
      <c r="E459" s="57">
        <v>881</v>
      </c>
      <c r="F459" s="57">
        <v>416</v>
      </c>
      <c r="G459" s="60">
        <f t="shared" si="7"/>
        <v>47.21906923950057</v>
      </c>
    </row>
    <row r="460" spans="3:7" ht="12.75">
      <c r="C460" s="24">
        <v>4210</v>
      </c>
      <c r="D460" s="27" t="s">
        <v>76</v>
      </c>
      <c r="E460" s="57">
        <v>202</v>
      </c>
      <c r="F460" s="57">
        <v>202</v>
      </c>
      <c r="G460" s="60">
        <f t="shared" si="7"/>
        <v>100</v>
      </c>
    </row>
    <row r="461" spans="3:7" ht="12.75">
      <c r="C461" s="24">
        <v>4260</v>
      </c>
      <c r="D461" s="27" t="s">
        <v>93</v>
      </c>
      <c r="E461" s="57">
        <v>250</v>
      </c>
      <c r="F461" s="57">
        <v>200</v>
      </c>
      <c r="G461" s="60">
        <f t="shared" si="7"/>
        <v>80</v>
      </c>
    </row>
    <row r="462" spans="3:7" ht="12.75">
      <c r="C462" s="24">
        <v>4300</v>
      </c>
      <c r="D462" s="27" t="s">
        <v>75</v>
      </c>
      <c r="E462" s="57">
        <v>1900</v>
      </c>
      <c r="F462" s="57">
        <v>1368</v>
      </c>
      <c r="G462" s="60">
        <f t="shared" si="7"/>
        <v>72</v>
      </c>
    </row>
    <row r="463" spans="3:7" ht="12.75">
      <c r="C463" s="24">
        <v>4440</v>
      </c>
      <c r="D463" s="27" t="s">
        <v>89</v>
      </c>
      <c r="E463" s="57">
        <v>1100</v>
      </c>
      <c r="F463" s="57">
        <v>825</v>
      </c>
      <c r="G463" s="60">
        <f t="shared" si="7"/>
        <v>75</v>
      </c>
    </row>
    <row r="464" spans="2:7" ht="12.75">
      <c r="B464" s="27">
        <v>85278</v>
      </c>
      <c r="C464" s="27"/>
      <c r="D464" s="27" t="s">
        <v>173</v>
      </c>
      <c r="E464" s="42">
        <f>SUM(E465:E466)</f>
        <v>31629</v>
      </c>
      <c r="F464" s="42">
        <f>SUM(F465:F466)</f>
        <v>31629</v>
      </c>
      <c r="G464" s="60">
        <f>SUM(F464*100/E464)</f>
        <v>100</v>
      </c>
    </row>
    <row r="465" spans="3:7" ht="12.75">
      <c r="C465" s="24">
        <v>3110</v>
      </c>
      <c r="D465" s="27" t="s">
        <v>113</v>
      </c>
      <c r="E465" s="57">
        <v>31370</v>
      </c>
      <c r="F465" s="57">
        <v>31370</v>
      </c>
      <c r="G465" s="60">
        <f>SUM(F465*100/E465)</f>
        <v>100</v>
      </c>
    </row>
    <row r="466" spans="3:7" ht="38.25">
      <c r="C466" s="25" t="s">
        <v>222</v>
      </c>
      <c r="D466" s="26" t="s">
        <v>225</v>
      </c>
      <c r="E466" s="58">
        <v>259</v>
      </c>
      <c r="F466" s="58">
        <v>259</v>
      </c>
      <c r="G466" s="65">
        <f>SUM(F466*100/E466)</f>
        <v>100</v>
      </c>
    </row>
    <row r="467" spans="4:7" ht="12.75">
      <c r="D467" s="1" t="s">
        <v>240</v>
      </c>
      <c r="E467" s="39">
        <f>SUM(E417+E427+E436+E439)</f>
        <v>470284</v>
      </c>
      <c r="F467" s="39">
        <f>SUM(F417+F427+F436+F439)</f>
        <v>206434</v>
      </c>
      <c r="G467" s="63">
        <f>SUM(F467*100/E467)</f>
        <v>43.89560350766771</v>
      </c>
    </row>
    <row r="468" spans="4:7" ht="12.75">
      <c r="D468" s="1"/>
      <c r="E468" s="39"/>
      <c r="F468" s="39"/>
      <c r="G468" s="63"/>
    </row>
    <row r="469" ht="12.75">
      <c r="A469" s="27" t="s">
        <v>126</v>
      </c>
    </row>
  </sheetData>
  <printOptions gridLines="1"/>
  <pageMargins left="0.7874015748031497" right="0.4724409448818898" top="0.5118110236220472" bottom="0.551181102362204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6" manualBreakCount="6">
    <brk id="31" max="7" man="1"/>
    <brk id="100" max="7" man="1"/>
    <brk id="143" max="7" man="1"/>
    <brk id="345" max="7" man="1"/>
    <brk id="378" max="7" man="1"/>
    <brk id="4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UG Kleszczewo</cp:lastModifiedBy>
  <cp:lastPrinted>2004-08-25T06:17:33Z</cp:lastPrinted>
  <dcterms:created xsi:type="dcterms:W3CDTF">2004-08-03T05:02:52Z</dcterms:created>
  <dcterms:modified xsi:type="dcterms:W3CDTF">2004-10-15T07:07:00Z</dcterms:modified>
  <cp:category/>
  <cp:version/>
  <cp:contentType/>
  <cp:contentStatus/>
</cp:coreProperties>
</file>